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drawings/drawing1.xml" ContentType="application/vnd.openxmlformats-officedocument.drawing+xml"/>
  <Override PartName="/xl/customProperty35.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saveExternalLinkValues="0" defaultThemeVersion="124226"/>
  <mc:AlternateContent xmlns:mc="http://schemas.openxmlformats.org/markup-compatibility/2006">
    <mc:Choice Requires="x15">
      <x15ac:absPath xmlns:x15ac="http://schemas.microsoft.com/office/spreadsheetml/2010/11/ac" url="https://snamspa.sharepoint.com/sites/AMBIL_SNAM-MIG/Documenti condivisi/ANNO 2023/BILANCI E RELAZIONI/RELAZIONE SEMESTRALE/UPLOAD FILE/"/>
    </mc:Choice>
  </mc:AlternateContent>
  <xr:revisionPtr revIDLastSave="1195" documentId="8_{F79432AE-A3EA-4A05-8C04-8CAEA802EF9D}" xr6:coauthVersionLast="47" xr6:coauthVersionMax="47" xr10:uidLastSave="{9BC75B85-CCA2-4478-ACEB-283B3E730AAB}"/>
  <bookViews>
    <workbookView xWindow="-108" yWindow="-108" windowWidth="23256" windowHeight="12576" tabRatio="937" firstSheet="1" xr2:uid="{00000000-000D-0000-FFFF-FFFF00000000}"/>
  </bookViews>
  <sheets>
    <sheet name="Indice" sheetId="94" r:id="rId1"/>
    <sheet name="Principali dati economici" sheetId="130" r:id="rId2"/>
    <sheet name="Principali dati patr - fin" sheetId="131" r:id="rId3"/>
    <sheet name="Principali dati azionari e redd" sheetId="132" r:id="rId4"/>
    <sheet name="Principali dati operativi" sheetId="149" r:id="rId5"/>
    <sheet name="Trasp_Indicatori di performance" sheetId="100" r:id="rId6"/>
    <sheet name="Trasp_Investimenti tecnici" sheetId="101" r:id="rId7"/>
    <sheet name="Trasp_Import" sheetId="102" r:id="rId8"/>
    <sheet name="Rigass_Indicatori performance" sheetId="103" r:id="rId9"/>
    <sheet name="Stoc_Indicatori performance" sheetId="104" r:id="rId10"/>
    <sheet name="Stocc_Investimenti tecnici " sheetId="105" r:id="rId11"/>
    <sheet name="ET_Indicatori performance" sheetId="170" r:id="rId12"/>
    <sheet name="CE consolidato" sheetId="106" state="hidden" r:id="rId13"/>
    <sheet name="CE consolidato_core new" sheetId="155" state="hidden" r:id="rId14"/>
    <sheet name="CE consolidato_NEW" sheetId="157" state="hidden" r:id="rId15"/>
    <sheet name="Riconduzione adj" sheetId="154" state="hidden" r:id="rId16"/>
    <sheet name="CE Consolidato " sheetId="171" r:id="rId17"/>
    <sheet name="Riconduzione sintetica" sheetId="179" r:id="rId18"/>
    <sheet name="Ricavi settore" sheetId="156" r:id="rId19"/>
    <sheet name="Ricavi regolati_non reg" sheetId="109" r:id="rId20"/>
    <sheet name="Costi Operativi" sheetId="110" r:id="rId21"/>
    <sheet name="Dipendenti in servizio" sheetId="184" r:id="rId22"/>
    <sheet name="MoL" sheetId="167" r:id="rId23"/>
    <sheet name="Ammortamenti e svalutazioni" sheetId="113" r:id="rId24"/>
    <sheet name="Utile operativo" sheetId="114" r:id="rId25"/>
    <sheet name="OF netti" sheetId="115" r:id="rId26"/>
    <sheet name="Proventi su partecipazioni" sheetId="116" r:id="rId27"/>
    <sheet name="Imposte sul reddito" sheetId="117" r:id="rId28"/>
    <sheet name="Riconduzione dettaglio" sheetId="180" r:id="rId29"/>
    <sheet name="Dettaglio special item" sheetId="172" r:id="rId30"/>
    <sheet name="SP Riclassificato" sheetId="173" r:id="rId31"/>
    <sheet name="Analisi immobilizzazioni" sheetId="119" r:id="rId32"/>
    <sheet name="Capitale es netto" sheetId="174" r:id="rId33"/>
    <sheet name="Utile complessivo" sheetId="175" r:id="rId34"/>
    <sheet name="PN" sheetId="176" r:id="rId35"/>
    <sheet name="Indeb fin netto" sheetId="141" r:id="rId36"/>
    <sheet name="Debiti per controparte" sheetId="142" r:id="rId37"/>
    <sheet name="Rendiconto finanziario ricla" sheetId="178" r:id="rId38"/>
    <sheet name="SP Ricla" sheetId="182" r:id="rId39"/>
    <sheet name="RF RICLA" sheetId="183" r:id="rId40"/>
    <sheet name="SP ricl" sheetId="118" state="hidden" r:id="rId41"/>
    <sheet name="Prospetto utile complessivo" sheetId="139" state="hidden" r:id="rId42"/>
    <sheet name="PN " sheetId="146" state="hidden" r:id="rId43"/>
    <sheet name="Rendiconto fin ricl" sheetId="143" state="hidden" r:id="rId44"/>
    <sheet name="Riconduzione SP" sheetId="144" state="hidden" r:id="rId45"/>
    <sheet name="Riconduzione RF" sheetId="145" state="hidden" r:id="rId46"/>
    <sheet name="Azioni proprie" sheetId="160" state="hidden" r:id="rId47"/>
  </sheets>
  <externalReferences>
    <externalReference r:id="rId48"/>
    <externalReference r:id="rId49"/>
    <externalReference r:id="rId50"/>
    <externalReference r:id="rId51"/>
    <externalReference r:id="rId52"/>
    <externalReference r:id="rId53"/>
    <externalReference r:id="rId54"/>
  </externalReferences>
  <definedNames>
    <definedName name="_" hidden="1">#REF!</definedName>
    <definedName name="______as1" hidden="1">{"costo totale",#N/A,FALSE,"Risorse e R&amp;D 5";"costi unitari",#N/A,FALSE,"Risorse e R&amp;D 5";"n° addetti",#N/A,FALSE,"Risorse e R&amp;D 5";#N/A,#N/A,FALSE,"Risorse e R&amp;D 5"}</definedName>
    <definedName name="______AVP1" hidden="1">{"page 1",#N/A,FALSE,"A";"page 2",#N/A,FALSE,"A";"page 3",#N/A,FALSE,"A";"page 4",#N/A,FALSE,"A";"page 5",#N/A,FALSE,"A";"page 6",#N/A,FALSE,"A";"page 7",#N/A,FALSE,"A";"page 8",#N/A,FALSE,"A";"page 9",#N/A,FALSE,"A";"page 10",#N/A,FALSE,"A";"page 11",#N/A,FALSE,"A";"page 12",#N/A,FALSE,"A";"page 13",#N/A,FALSE,"A";"page 14",#N/A,FALSE,"A"}</definedName>
    <definedName name="______avp2" hidden="1">{"page 1",#N/A,FALSE,"A";"page 2",#N/A,FALSE,"A";"page 3",#N/A,FALSE,"A";"page 4",#N/A,FALSE,"A";"page 5",#N/A,FALSE,"A";"page 6",#N/A,FALSE,"A";"page 7",#N/A,FALSE,"A";"page 8",#N/A,FALSE,"A";"page 9",#N/A,FALSE,"A";"page 10",#N/A,FALSE,"A";"page 11",#N/A,FALSE,"A";"page 12",#N/A,FALSE,"A";"page 13",#N/A,FALSE,"A";"page 14",#N/A,FALSE,"A"}</definedName>
    <definedName name="______avp3" hidden="1">{"page 1",#N/A,FALSE,"A";"page 2",#N/A,FALSE,"A";"page 3",#N/A,FALSE,"A";"page 4",#N/A,FALSE,"A";"page 5",#N/A,FALSE,"A";"page 6",#N/A,FALSE,"A";"page 7",#N/A,FALSE,"A";"page 8",#N/A,FALSE,"A";"page 9",#N/A,FALSE,"A";"page 10",#N/A,FALSE,"A";"page 11",#N/A,FALSE,"A";"page 12",#N/A,FALSE,"A";"page 13",#N/A,FALSE,"A";"page 14",#N/A,FALSE,"A"}</definedName>
    <definedName name="______b2" hidden="1">{"page 1",#N/A,FALSE,"A";"page 2",#N/A,FALSE,"A";"page 3",#N/A,FALSE,"A";"page 4",#N/A,FALSE,"A";"page 5",#N/A,FALSE,"A";"page 6",#N/A,FALSE,"A";"page 7",#N/A,FALSE,"A";"page 8",#N/A,FALSE,"A";"page 9",#N/A,FALSE,"A";"page 10",#N/A,FALSE,"A";"page 11",#N/A,FALSE,"A";"page 12",#N/A,FALSE,"A";"page 13",#N/A,FALSE,"A";"page 14",#N/A,FALSE,"A"}</definedName>
    <definedName name="_____cc1" hidden="1">{#N/A,#N/A,FALSE,"1";#N/A,#N/A,FALSE,"2";#N/A,#N/A,FALSE,"3";#N/A,#N/A,FALSE,"4";#N/A,#N/A,FALSE,"5";#N/A,#N/A,FALSE,"6";#N/A,#N/A,FALSE,"7";#N/A,#N/A,FALSE,"8";#N/A,#N/A,FALSE,"9";#N/A,#N/A,FALSE,"10";#N/A,#N/A,FALSE,"11";#N/A,#N/A,FALSE,"12";#N/A,#N/A,FALSE,"13";#N/A,#N/A,FALSE,"14";#N/A,#N/A,FALSE,"15";#N/A,#N/A,FALSE,"A1";#N/A,#N/A,FALSE,"A2";#N/A,#N/A,FALSE,"A3"}</definedName>
    <definedName name="____as1" hidden="1">{"costo totale",#N/A,FALSE,"Risorse e R&amp;D 5";"costi unitari",#N/A,FALSE,"Risorse e R&amp;D 5";"n° addetti",#N/A,FALSE,"Risorse e R&amp;D 5";#N/A,#N/A,FALSE,"Risorse e R&amp;D 5"}</definedName>
    <definedName name="____AVP1" hidden="1">{"page 1",#N/A,FALSE,"A";"page 2",#N/A,FALSE,"A";"page 3",#N/A,FALSE,"A";"page 4",#N/A,FALSE,"A";"page 5",#N/A,FALSE,"A";"page 6",#N/A,FALSE,"A";"page 7",#N/A,FALSE,"A";"page 8",#N/A,FALSE,"A";"page 9",#N/A,FALSE,"A";"page 10",#N/A,FALSE,"A";"page 11",#N/A,FALSE,"A";"page 12",#N/A,FALSE,"A";"page 13",#N/A,FALSE,"A";"page 14",#N/A,FALSE,"A"}</definedName>
    <definedName name="____avp2" hidden="1">{"page 1",#N/A,FALSE,"A";"page 2",#N/A,FALSE,"A";"page 3",#N/A,FALSE,"A";"page 4",#N/A,FALSE,"A";"page 5",#N/A,FALSE,"A";"page 6",#N/A,FALSE,"A";"page 7",#N/A,FALSE,"A";"page 8",#N/A,FALSE,"A";"page 9",#N/A,FALSE,"A";"page 10",#N/A,FALSE,"A";"page 11",#N/A,FALSE,"A";"page 12",#N/A,FALSE,"A";"page 13",#N/A,FALSE,"A";"page 14",#N/A,FALSE,"A"}</definedName>
    <definedName name="____avp3" hidden="1">{"page 1",#N/A,FALSE,"A";"page 2",#N/A,FALSE,"A";"page 3",#N/A,FALSE,"A";"page 4",#N/A,FALSE,"A";"page 5",#N/A,FALSE,"A";"page 6",#N/A,FALSE,"A";"page 7",#N/A,FALSE,"A";"page 8",#N/A,FALSE,"A";"page 9",#N/A,FALSE,"A";"page 10",#N/A,FALSE,"A";"page 11",#N/A,FALSE,"A";"page 12",#N/A,FALSE,"A";"page 13",#N/A,FALSE,"A";"page 14",#N/A,FALSE,"A"}</definedName>
    <definedName name="____b2" hidden="1">{"page 1",#N/A,FALSE,"A";"page 2",#N/A,FALSE,"A";"page 3",#N/A,FALSE,"A";"page 4",#N/A,FALSE,"A";"page 5",#N/A,FALSE,"A";"page 6",#N/A,FALSE,"A";"page 7",#N/A,FALSE,"A";"page 8",#N/A,FALSE,"A";"page 9",#N/A,FALSE,"A";"page 10",#N/A,FALSE,"A";"page 11",#N/A,FALSE,"A";"page 12",#N/A,FALSE,"A";"page 13",#N/A,FALSE,"A";"page 14",#N/A,FALSE,"A"}</definedName>
    <definedName name="____cc1" hidden="1">{#N/A,#N/A,FALSE,"1";#N/A,#N/A,FALSE,"2";#N/A,#N/A,FALSE,"3";#N/A,#N/A,FALSE,"4";#N/A,#N/A,FALSE,"5";#N/A,#N/A,FALSE,"6";#N/A,#N/A,FALSE,"7";#N/A,#N/A,FALSE,"8";#N/A,#N/A,FALSE,"9";#N/A,#N/A,FALSE,"10";#N/A,#N/A,FALSE,"11";#N/A,#N/A,FALSE,"12";#N/A,#N/A,FALSE,"13";#N/A,#N/A,FALSE,"14";#N/A,#N/A,FALSE,"15";#N/A,#N/A,FALSE,"A1";#N/A,#N/A,FALSE,"A2";#N/A,#N/A,FALSE,"A3"}</definedName>
    <definedName name="____p1" hidden="1">{#N/A,#N/A,FALSE,"1";#N/A,#N/A,FALSE,"2";#N/A,#N/A,FALSE,"3";#N/A,#N/A,FALSE,"4";#N/A,#N/A,FALSE,"5";#N/A,#N/A,FALSE,"6";#N/A,#N/A,FALSE,"7";#N/A,#N/A,FALSE,"8";#N/A,#N/A,FALSE,"9";#N/A,#N/A,FALSE,"10";#N/A,#N/A,FALSE,"11";#N/A,#N/A,FALSE,"12";#N/A,#N/A,FALSE,"13";#N/A,#N/A,FALSE,"14";#N/A,#N/A,FALSE,"15";#N/A,#N/A,FALSE,"A1";#N/A,#N/A,FALSE,"A2";#N/A,#N/A,FALSE,"A3"}</definedName>
    <definedName name="___as1" hidden="1">{"costo totale",#N/A,FALSE,"Risorse e R&amp;D 5";"costi unitari",#N/A,FALSE,"Risorse e R&amp;D 5";"n° addetti",#N/A,FALSE,"Risorse e R&amp;D 5";#N/A,#N/A,FALSE,"Risorse e R&amp;D 5"}</definedName>
    <definedName name="___AVP1" hidden="1">{"page 1",#N/A,FALSE,"A";"page 2",#N/A,FALSE,"A";"page 3",#N/A,FALSE,"A";"page 4",#N/A,FALSE,"A";"page 5",#N/A,FALSE,"A";"page 6",#N/A,FALSE,"A";"page 7",#N/A,FALSE,"A";"page 8",#N/A,FALSE,"A";"page 9",#N/A,FALSE,"A";"page 10",#N/A,FALSE,"A";"page 11",#N/A,FALSE,"A";"page 12",#N/A,FALSE,"A";"page 13",#N/A,FALSE,"A";"page 14",#N/A,FALSE,"A"}</definedName>
    <definedName name="___avp2" hidden="1">{"page 1",#N/A,FALSE,"A";"page 2",#N/A,FALSE,"A";"page 3",#N/A,FALSE,"A";"page 4",#N/A,FALSE,"A";"page 5",#N/A,FALSE,"A";"page 6",#N/A,FALSE,"A";"page 7",#N/A,FALSE,"A";"page 8",#N/A,FALSE,"A";"page 9",#N/A,FALSE,"A";"page 10",#N/A,FALSE,"A";"page 11",#N/A,FALSE,"A";"page 12",#N/A,FALSE,"A";"page 13",#N/A,FALSE,"A";"page 14",#N/A,FALSE,"A"}</definedName>
    <definedName name="___avp3" hidden="1">{"page 1",#N/A,FALSE,"A";"page 2",#N/A,FALSE,"A";"page 3",#N/A,FALSE,"A";"page 4",#N/A,FALSE,"A";"page 5",#N/A,FALSE,"A";"page 6",#N/A,FALSE,"A";"page 7",#N/A,FALSE,"A";"page 8",#N/A,FALSE,"A";"page 9",#N/A,FALSE,"A";"page 10",#N/A,FALSE,"A";"page 11",#N/A,FALSE,"A";"page 12",#N/A,FALSE,"A";"page 13",#N/A,FALSE,"A";"page 14",#N/A,FALSE,"A"}</definedName>
    <definedName name="___b2" hidden="1">{"page 1",#N/A,FALSE,"A";"page 2",#N/A,FALSE,"A";"page 3",#N/A,FALSE,"A";"page 4",#N/A,FALSE,"A";"page 5",#N/A,FALSE,"A";"page 6",#N/A,FALSE,"A";"page 7",#N/A,FALSE,"A";"page 8",#N/A,FALSE,"A";"page 9",#N/A,FALSE,"A";"page 10",#N/A,FALSE,"A";"page 11",#N/A,FALSE,"A";"page 12",#N/A,FALSE,"A";"page 13",#N/A,FALSE,"A";"page 14",#N/A,FALSE,"A"}</definedName>
    <definedName name="___cc1" hidden="1">{#N/A,#N/A,FALSE,"1";#N/A,#N/A,FALSE,"2";#N/A,#N/A,FALSE,"3";#N/A,#N/A,FALSE,"4";#N/A,#N/A,FALSE,"5";#N/A,#N/A,FALSE,"6";#N/A,#N/A,FALSE,"7";#N/A,#N/A,FALSE,"8";#N/A,#N/A,FALSE,"9";#N/A,#N/A,FALSE,"10";#N/A,#N/A,FALSE,"11";#N/A,#N/A,FALSE,"12";#N/A,#N/A,FALSE,"13";#N/A,#N/A,FALSE,"14";#N/A,#N/A,FALSE,"15";#N/A,#N/A,FALSE,"A1";#N/A,#N/A,FALSE,"A2";#N/A,#N/A,FALSE,"A3"}</definedName>
    <definedName name="___tu7" hidden="1">{"sales",#N/A,FALSE,"Sales";"sales existing",#N/A,FALSE,"Sales";"sales rd1",#N/A,FALSE,"Sales";"sales rd2",#N/A,FALSE,"Sales"}</definedName>
    <definedName name="__1__123Graph_ACHART_1" hidden="1">'[1]Flussi&amp;Indici cons.'!$H$184:$H$186</definedName>
    <definedName name="__123Graph_AAGIPGR" hidden="1">'[2]E P'!$E$162:$H$162</definedName>
    <definedName name="__123Graph_AGraph17" hidden="1">#REF!</definedName>
    <definedName name="__123Graph_ASENS" hidden="1">'[1]Flussi&amp;Indici cons.'!$H$172:$H$174</definedName>
    <definedName name="__123Graph_BGraph17" hidden="1">#REF!</definedName>
    <definedName name="__123Graph_BSENS" hidden="1">'[1]Flussi&amp;Indici cons.'!$D$239:$D$241</definedName>
    <definedName name="__123Graph_CGraph17" hidden="1">#REF!</definedName>
    <definedName name="__123Graph_CSENS" hidden="1">'[1]Flussi&amp;Indici cons.'!$E$239:$E$241</definedName>
    <definedName name="__123Graph_DGraph17" hidden="1">#REF!</definedName>
    <definedName name="__123Graph_EGraph17" hidden="1">#REF!</definedName>
    <definedName name="__123Graph_LBL_AAGIPGR" hidden="1">'[2]E P'!$E$162:$H$162</definedName>
    <definedName name="__123Graph_LBL_ASENS" hidden="1">'[1]Flussi&amp;Indici cons.'!$H$172:$H$174</definedName>
    <definedName name="__123Graph_LBL_BSENS" hidden="1">'[1]Flussi&amp;Indici cons.'!$D$239:$D$241</definedName>
    <definedName name="__123Graph_LBL_CSENS" hidden="1">'[1]Flussi&amp;Indici cons.'!$E$239:$E$241</definedName>
    <definedName name="__123Graph_XAGIPGR" hidden="1">'[2]E P'!$E$143:$H$143</definedName>
    <definedName name="__123Graph_XSENS" hidden="1">'[1]Flussi&amp;Indici cons.'!$C$172:$C$174</definedName>
    <definedName name="__2__123Graph_BCHART_1" hidden="1">'[1]Flussi&amp;Indici cons.'!$H$239:$H$241</definedName>
    <definedName name="__3__123Graph_CCHART_1" hidden="1">'[1]Flussi&amp;Indici cons.'!$I$239:$I$241</definedName>
    <definedName name="__4__123Graph_LBL_ACHART_1" hidden="1">'[1]Flussi&amp;Indici cons.'!$H$172:$H$174</definedName>
    <definedName name="__5__123Graph_LBL_BCHART_1" hidden="1">'[1]Flussi&amp;Indici cons.'!$D$239:$D$241</definedName>
    <definedName name="__6__123Graph_LBL_CCHART_1" hidden="1">'[1]Flussi&amp;Indici cons.'!$E$239:$E$241</definedName>
    <definedName name="__as1" hidden="1">{"costo totale",#N/A,FALSE,"Risorse e R&amp;D 5";"costi unitari",#N/A,FALSE,"Risorse e R&amp;D 5";"n° addetti",#N/A,FALSE,"Risorse e R&amp;D 5";#N/A,#N/A,FALSE,"Risorse e R&amp;D 5"}</definedName>
    <definedName name="__AVP1" hidden="1">{"page 1",#N/A,FALSE,"A";"page 2",#N/A,FALSE,"A";"page 3",#N/A,FALSE,"A";"page 4",#N/A,FALSE,"A";"page 5",#N/A,FALSE,"A";"page 6",#N/A,FALSE,"A";"page 7",#N/A,FALSE,"A";"page 8",#N/A,FALSE,"A";"page 9",#N/A,FALSE,"A";"page 10",#N/A,FALSE,"A";"page 11",#N/A,FALSE,"A";"page 12",#N/A,FALSE,"A";"page 13",#N/A,FALSE,"A";"page 14",#N/A,FALSE,"A"}</definedName>
    <definedName name="__avp2" hidden="1">{"page 1",#N/A,FALSE,"A";"page 2",#N/A,FALSE,"A";"page 3",#N/A,FALSE,"A";"page 4",#N/A,FALSE,"A";"page 5",#N/A,FALSE,"A";"page 6",#N/A,FALSE,"A";"page 7",#N/A,FALSE,"A";"page 8",#N/A,FALSE,"A";"page 9",#N/A,FALSE,"A";"page 10",#N/A,FALSE,"A";"page 11",#N/A,FALSE,"A";"page 12",#N/A,FALSE,"A";"page 13",#N/A,FALSE,"A";"page 14",#N/A,FALSE,"A"}</definedName>
    <definedName name="__avp3" hidden="1">{"page 1",#N/A,FALSE,"A";"page 2",#N/A,FALSE,"A";"page 3",#N/A,FALSE,"A";"page 4",#N/A,FALSE,"A";"page 5",#N/A,FALSE,"A";"page 6",#N/A,FALSE,"A";"page 7",#N/A,FALSE,"A";"page 8",#N/A,FALSE,"A";"page 9",#N/A,FALSE,"A";"page 10",#N/A,FALSE,"A";"page 11",#N/A,FALSE,"A";"page 12",#N/A,FALSE,"A";"page 13",#N/A,FALSE,"A";"page 14",#N/A,FALSE,"A"}</definedName>
    <definedName name="__b2" hidden="1">{"page 1",#N/A,FALSE,"A";"page 2",#N/A,FALSE,"A";"page 3",#N/A,FALSE,"A";"page 4",#N/A,FALSE,"A";"page 5",#N/A,FALSE,"A";"page 6",#N/A,FALSE,"A";"page 7",#N/A,FALSE,"A";"page 8",#N/A,FALSE,"A";"page 9",#N/A,FALSE,"A";"page 10",#N/A,FALSE,"A";"page 11",#N/A,FALSE,"A";"page 12",#N/A,FALSE,"A";"page 13",#N/A,FALSE,"A";"page 14",#N/A,FALSE,"A"}</definedName>
    <definedName name="__c" hidden="1">{#N/A,#N/A,FALSE,"Layout Cash Flow"}</definedName>
    <definedName name="__cc1" hidden="1">{#N/A,#N/A,FALSE,"1";#N/A,#N/A,FALSE,"2";#N/A,#N/A,FALSE,"3";#N/A,#N/A,FALSE,"4";#N/A,#N/A,FALSE,"5";#N/A,#N/A,FALSE,"6";#N/A,#N/A,FALSE,"7";#N/A,#N/A,FALSE,"8";#N/A,#N/A,FALSE,"9";#N/A,#N/A,FALSE,"10";#N/A,#N/A,FALSE,"11";#N/A,#N/A,FALSE,"12";#N/A,#N/A,FALSE,"13";#N/A,#N/A,FALSE,"14";#N/A,#N/A,FALSE,"15";#N/A,#N/A,FALSE,"A1";#N/A,#N/A,FALSE,"A2";#N/A,#N/A,FALSE,"A3"}</definedName>
    <definedName name="__FDS_HYPERLINK_TOGGLE_STATE__" hidden="1">"ON"</definedName>
    <definedName name="__p1" hidden="1">{#N/A,#N/A,FALSE,"1";#N/A,#N/A,FALSE,"2";#N/A,#N/A,FALSE,"3";#N/A,#N/A,FALSE,"4";#N/A,#N/A,FALSE,"5";#N/A,#N/A,FALSE,"6";#N/A,#N/A,FALSE,"7";#N/A,#N/A,FALSE,"8";#N/A,#N/A,FALSE,"9";#N/A,#N/A,FALSE,"10";#N/A,#N/A,FALSE,"11";#N/A,#N/A,FALSE,"12";#N/A,#N/A,FALSE,"13";#N/A,#N/A,FALSE,"14";#N/A,#N/A,FALSE,"15";#N/A,#N/A,FALSE,"A1";#N/A,#N/A,FALSE,"A2";#N/A,#N/A,FALSE,"A3"}</definedName>
    <definedName name="__re34"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__tu7" hidden="1">{"sales",#N/A,FALSE,"Sales";"sales existing",#N/A,FALSE,"Sales";"sales rd1",#N/A,FALSE,"Sales";"sales rd2",#N/A,FALSE,"Sales"}</definedName>
    <definedName name="_1__123Graph_ACHART_1" hidden="1">'[1]Flussi&amp;Indici cons.'!$H$184:$H$186</definedName>
    <definedName name="_16__123Graph_ACHART_1" hidden="1">'[1]Flussi&amp;Indici cons.'!$H$184:$H$186</definedName>
    <definedName name="_17__123Graph_BCHART_1" hidden="1">'[1]Flussi&amp;Indici cons.'!$H$239:$H$241</definedName>
    <definedName name="_18__123Graph_CCHART_1" hidden="1">'[1]Flussi&amp;Indici cons.'!$I$239:$I$241</definedName>
    <definedName name="_19__123Graph_LBL_ACHART_1" hidden="1">'[1]Flussi&amp;Indici cons.'!$H$172:$H$174</definedName>
    <definedName name="_2__123Graph_ACHART_1" hidden="1">'[1]Flussi&amp;Indici cons.'!$H$184:$H$186</definedName>
    <definedName name="_2__123Graph_BCHART_1" hidden="1">'[1]Flussi&amp;Indici cons.'!$H$239:$H$241</definedName>
    <definedName name="_20__123Graph_LBL_BCHART_1" hidden="1">'[1]Flussi&amp;Indici cons.'!$D$239:$D$241</definedName>
    <definedName name="_21__123Graph_LBL_CCHART_1" hidden="1">'[1]Flussi&amp;Indici cons.'!$E$239:$E$241</definedName>
    <definedName name="_3__123Graph_BCHART_1" hidden="1">'[1]Flussi&amp;Indici cons.'!$H$239:$H$241</definedName>
    <definedName name="_3__123Graph_CCHART_1" hidden="1">'[1]Flussi&amp;Indici cons.'!$I$239:$I$241</definedName>
    <definedName name="_4__123Graph_CCHART_1" hidden="1">'[1]Flussi&amp;Indici cons.'!$I$239:$I$241</definedName>
    <definedName name="_4__123Graph_LBL_ACHART_1" hidden="1">'[1]Flussi&amp;Indici cons.'!$H$172:$H$174</definedName>
    <definedName name="_5__123Graph_LBL_ACHART_1" hidden="1">'[1]Flussi&amp;Indici cons.'!$H$172:$H$174</definedName>
    <definedName name="_5__123Graph_LBL_BCHART_1" hidden="1">'[1]Flussi&amp;Indici cons.'!$D$239:$D$241</definedName>
    <definedName name="_6__123Graph_LBL_BCHART_1" hidden="1">'[1]Flussi&amp;Indici cons.'!$D$239:$D$241</definedName>
    <definedName name="_6__123Graph_LBL_CCHART_1" hidden="1">'[1]Flussi&amp;Indici cons.'!$E$239:$E$241</definedName>
    <definedName name="_7__123Graph_LBL_CCHART_1" hidden="1">'[1]Flussi&amp;Indici cons.'!$E$239:$E$241</definedName>
    <definedName name="_a" hidden="1">#REF!</definedName>
    <definedName name="_as1" hidden="1">{"costo totale",#N/A,FALSE,"Risorse e R&amp;D 5";"costi unitari",#N/A,FALSE,"Risorse e R&amp;D 5";"n° addetti",#N/A,FALSE,"Risorse e R&amp;D 5";#N/A,#N/A,FALSE,"Risorse e R&amp;D 5"}</definedName>
    <definedName name="_AVP1" hidden="1">{"page 1",#N/A,FALSE,"A";"page 2",#N/A,FALSE,"A";"page 3",#N/A,FALSE,"A";"page 4",#N/A,FALSE,"A";"page 5",#N/A,FALSE,"A";"page 6",#N/A,FALSE,"A";"page 7",#N/A,FALSE,"A";"page 8",#N/A,FALSE,"A";"page 9",#N/A,FALSE,"A";"page 10",#N/A,FALSE,"A";"page 11",#N/A,FALSE,"A";"page 12",#N/A,FALSE,"A";"page 13",#N/A,FALSE,"A";"page 14",#N/A,FALSE,"A"}</definedName>
    <definedName name="_avp2" hidden="1">{"page 1",#N/A,FALSE,"A";"page 2",#N/A,FALSE,"A";"page 3",#N/A,FALSE,"A";"page 4",#N/A,FALSE,"A";"page 5",#N/A,FALSE,"A";"page 6",#N/A,FALSE,"A";"page 7",#N/A,FALSE,"A";"page 8",#N/A,FALSE,"A";"page 9",#N/A,FALSE,"A";"page 10",#N/A,FALSE,"A";"page 11",#N/A,FALSE,"A";"page 12",#N/A,FALSE,"A";"page 13",#N/A,FALSE,"A";"page 14",#N/A,FALSE,"A"}</definedName>
    <definedName name="_avp3" hidden="1">{"page 1",#N/A,FALSE,"A";"page 2",#N/A,FALSE,"A";"page 3",#N/A,FALSE,"A";"page 4",#N/A,FALSE,"A";"page 5",#N/A,FALSE,"A";"page 6",#N/A,FALSE,"A";"page 7",#N/A,FALSE,"A";"page 8",#N/A,FALSE,"A";"page 9",#N/A,FALSE,"A";"page 10",#N/A,FALSE,"A";"page 11",#N/A,FALSE,"A";"page 12",#N/A,FALSE,"A";"page 13",#N/A,FALSE,"A";"page 14",#N/A,FALSE,"A"}</definedName>
    <definedName name="_b2" hidden="1">{"page 1",#N/A,FALSE,"A";"page 2",#N/A,FALSE,"A";"page 3",#N/A,FALSE,"A";"page 4",#N/A,FALSE,"A";"page 5",#N/A,FALSE,"A";"page 6",#N/A,FALSE,"A";"page 7",#N/A,FALSE,"A";"page 8",#N/A,FALSE,"A";"page 9",#N/A,FALSE,"A";"page 10",#N/A,FALSE,"A";"page 11",#N/A,FALSE,"A";"page 12",#N/A,FALSE,"A";"page 13",#N/A,FALSE,"A";"page 14",#N/A,FALSE,"A"}</definedName>
    <definedName name="_BQ4.1" hidden="1">#REF!</definedName>
    <definedName name="_BQ4.10" hidden="1">#REF!</definedName>
    <definedName name="_BQ4.19" hidden="1">#REF!</definedName>
    <definedName name="_BQ4.21" hidden="1">#REF!</definedName>
    <definedName name="_BQ4.22" hidden="1">#REF!</definedName>
    <definedName name="_BQ4.23" hidden="1">#REF!</definedName>
    <definedName name="_BQ4.24" hidden="1">#REF!</definedName>
    <definedName name="_BQ4.25" hidden="1">#REF!</definedName>
    <definedName name="_BQ4.26" hidden="1">#REF!</definedName>
    <definedName name="_BQ4.27" hidden="1">#REF!</definedName>
    <definedName name="_BQ4.29" hidden="1">#REF!</definedName>
    <definedName name="_BQ4.3" hidden="1">[3]QUERY!$R$1:$S$5462</definedName>
    <definedName name="_BQ4.30" hidden="1">#REF!</definedName>
    <definedName name="_BQ4.31" hidden="1">#REF!</definedName>
    <definedName name="_BQ4.4" hidden="1">[3]QUERY!$W$1:$Z$5716</definedName>
    <definedName name="_BQ4.9" hidden="1">#REF!</definedName>
    <definedName name="_c" hidden="1">{#N/A,#N/A,FALSE,"Layout Cash Flow"}</definedName>
    <definedName name="_cc1" hidden="1">{#N/A,#N/A,FALSE,"1";#N/A,#N/A,FALSE,"2";#N/A,#N/A,FALSE,"3";#N/A,#N/A,FALSE,"4";#N/A,#N/A,FALSE,"5";#N/A,#N/A,FALSE,"6";#N/A,#N/A,FALSE,"7";#N/A,#N/A,FALSE,"8";#N/A,#N/A,FALSE,"9";#N/A,#N/A,FALSE,"10";#N/A,#N/A,FALSE,"11";#N/A,#N/A,FALSE,"12";#N/A,#N/A,FALSE,"13";#N/A,#N/A,FALSE,"14";#N/A,#N/A,FALSE,"15";#N/A,#N/A,FALSE,"A1";#N/A,#N/A,FALSE,"A2";#N/A,#N/A,FALSE,"A3"}</definedName>
    <definedName name="_Fill" hidden="1">#REF!</definedName>
    <definedName name="_xlnm._FilterDatabase" hidden="1">#REF!</definedName>
    <definedName name="_GSRATES_1" hidden="1">"CT300001Latest          "</definedName>
    <definedName name="_GSRATES_COUNT" hidden="1">1</definedName>
    <definedName name="_Key1" hidden="1">#REF!</definedName>
    <definedName name="_Key2" hidden="1">#REF!</definedName>
    <definedName name="_new2" hidden="1">{"'pg(12)'!$B$1:$N$16"}</definedName>
    <definedName name="_new2002" hidden="1">{"'pg(12)'!$B$1:$N$16"}</definedName>
    <definedName name="_new3" hidden="1">{"'pg(12)'!$B$1:$N$16"}</definedName>
    <definedName name="_Order1" hidden="1">255</definedName>
    <definedName name="_Order2" hidden="1">255</definedName>
    <definedName name="_p1" hidden="1">{#N/A,#N/A,FALSE,"1";#N/A,#N/A,FALSE,"2";#N/A,#N/A,FALSE,"3";#N/A,#N/A,FALSE,"4";#N/A,#N/A,FALSE,"5";#N/A,#N/A,FALSE,"6";#N/A,#N/A,FALSE,"7";#N/A,#N/A,FALSE,"8";#N/A,#N/A,FALSE,"9";#N/A,#N/A,FALSE,"10";#N/A,#N/A,FALSE,"11";#N/A,#N/A,FALSE,"12";#N/A,#N/A,FALSE,"13";#N/A,#N/A,FALSE,"14";#N/A,#N/A,FALSE,"15";#N/A,#N/A,FALSE,"A1";#N/A,#N/A,FALSE,"A2";#N/A,#N/A,FALSE,"A3"}</definedName>
    <definedName name="_re34"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_Regression_Int" hidden="1">1</definedName>
    <definedName name="_Regression_Out" hidden="1">#REF!</definedName>
    <definedName name="_Regression_X" hidden="1">#REF!</definedName>
    <definedName name="_Regression_Y" hidden="1">#REF!</definedName>
    <definedName name="_Sort" hidden="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_var3" hidden="1">{"'777'!$A$1:$H$41"}</definedName>
    <definedName name="aaa" hidden="1">{"IS",#N/A,FALSE,"IS";"RPTIS",#N/A,FALSE,"RPTIS";"STATS",#N/A,FALSE,"STATS";"CELL",#N/A,FALSE,"CELL";"BS",#N/A,FALSE,"BS"}</definedName>
    <definedName name="AAA_DOCTOPS" hidden="1">"AAA_SET"</definedName>
    <definedName name="AAA_duser" hidden="1">"OFF"</definedName>
    <definedName name="aaaa" hidden="1">{"'WEB azoc prov'!$B$85:$L$123"}</definedName>
    <definedName name="aaaaa" hidden="1">{"'WEB azoc prov'!$B$85:$L$123"}</definedName>
    <definedName name="aaaaaa" hidden="1">{"'WEB azoc prov'!$B$85:$L$123"}</definedName>
    <definedName name="AAAAAAAAAAAAAAAAA" hidden="1">{#N/A,#N/A,FALSE,"1";#N/A,#N/A,FALSE,"2";#N/A,#N/A,FALSE,"3";#N/A,#N/A,FALSE,"4";#N/A,#N/A,FALSE,"5";#N/A,#N/A,FALSE,"6";#N/A,#N/A,FALSE,"7";#N/A,#N/A,FALSE,"8";#N/A,#N/A,FALSE,"9";#N/A,#N/A,FALSE,"10";#N/A,#N/A,FALSE,"11";#N/A,#N/A,FALSE,"12";#N/A,#N/A,FALSE,"13";#N/A,#N/A,FALSE,"14";#N/A,#N/A,FALSE,"15";#N/A,#N/A,FALSE,"A1";#N/A,#N/A,FALSE,"A2";#N/A,#N/A,FALSE,"A3"}</definedName>
    <definedName name="AAAAAAAAAAAAAAAAAAAAAAAAAAAAAAAAAAAAAAAAA" hidden="1">#REF!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bb" hidden="1">{"'WEB azoc prov'!$B$85:$L$123"}</definedName>
    <definedName name="abc"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bd"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abe" hidden="1">{"GuVGmbH",#N/A,FALSE,"ratios";"BilanzGmbH",#N/A,FALSE,"ratios";"BilanzKG",#N/A,FALSE,"ratios";"GuVKG",#N/A,FALSE,"ratios"}</definedName>
    <definedName name="acc" hidden="1">{"'WEB azoc prov'!$B$85:$L$123"}</definedName>
    <definedName name="AccessDatabase" hidden="1">"C:\INVEST\FOGLI\Inflazione.mdb"</definedName>
    <definedName name="adfgdzf"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adfhzdf" hidden="1">{"sales",#N/A,FALSE,"Sales";"sales existing",#N/A,FALSE,"Sales";"sales rd1",#N/A,FALSE,"Sales";"sales rd2",#N/A,FALSE,"Sales"}</definedName>
    <definedName name="adrharh"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aerhaerhaerh"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agag" hidden="1">{"adj95mult",#N/A,FALSE,"COMPCO";"adj95est",#N/A,FALSE,"COMPCO"}</definedName>
    <definedName name="amin1" hidden="1">{"'pg(12)'!$B$1:$N$16"}</definedName>
    <definedName name="amina" hidden="1">{"'pg(12)'!$B$1:$N$16"}</definedName>
    <definedName name="amina_1" hidden="1">{"'pg(12)'!$B$1:$N$16"}</definedName>
    <definedName name="amina_mustafa" hidden="1">{"'pg(12)'!$B$1:$N$16"}</definedName>
    <definedName name="amina2" hidden="1">{"'pg(12)'!$B$1:$N$16"}</definedName>
    <definedName name="Ammortamenti_e_svalutazioni_per_settore">'Ammortamenti e svalutazioni'!$A$1:$E$12</definedName>
    <definedName name="anscount" hidden="1">1</definedName>
    <definedName name="are"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_xlnm.Print_Area" localSheetId="12">'CE consolidato'!$A$1:$G$27</definedName>
    <definedName name="_xlnm.Print_Area" localSheetId="13">'CE consolidato_core new'!$A$1:$G$30</definedName>
    <definedName name="_xlnm.Print_Area" localSheetId="14">'CE consolidato_NEW'!$A$1:$G$24</definedName>
    <definedName name="_xlnm.Print_Area" localSheetId="41">'Prospetto utile complessivo'!$A$3:$C$18</definedName>
    <definedName name="_xlnm.Print_Area" localSheetId="43">'Rendiconto fin ricl'!$A$1:$C$36</definedName>
    <definedName name="_xlnm.Print_Area" localSheetId="45">'Riconduzione RF'!$A$1:$K$60</definedName>
    <definedName name="_xlnm.Print_Area" localSheetId="44">'Riconduzione SP'!$A$3:$F$62</definedName>
    <definedName name="as" hidden="1">{"costo totale",#N/A,FALSE,"Risorse e R&amp;D 5";"costi unitari",#N/A,FALSE,"Risorse e R&amp;D 5";"n° addetti",#N/A,FALSE,"Risorse e R&amp;D 5";#N/A,#N/A,FALSE,"Risorse e R&amp;D 5"}</definedName>
    <definedName name="AS2DocOpenMode" hidden="1">"AS2DocumentEdit"</definedName>
    <definedName name="ASaQSS"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asd" hidden="1">{"vi1",#N/A,FALSE,"Financial Statements";"vi2",#N/A,FALSE,"Financial Statements";#N/A,#N/A,FALSE,"DCF"}</definedName>
    <definedName name="asghx" hidden="1">{"DCF","UPSIDE CASE",FALSE,"Sheet1";"DCF","BASE CASE",FALSE,"Sheet1";"DCF","DOWNSIDE CASE",FALSE,"Sheet1"}</definedName>
    <definedName name="Assumptions" hidden="1">{"Area1",#N/A,FALSE,"OREWACC";"Area2",#N/A,FALSE,"OREWACC"}</definedName>
    <definedName name="ATS" hidden="1">13.7603</definedName>
    <definedName name="AVP" hidden="1">{"page 1",#N/A,FALSE,"A";"page 2",#N/A,FALSE,"A";"page 3",#N/A,FALSE,"A";"page 4",#N/A,FALSE,"A";"page 5",#N/A,FALSE,"A";"page 6",#N/A,FALSE,"A";"page 7",#N/A,FALSE,"A";"page 8",#N/A,FALSE,"A";"page 9",#N/A,FALSE,"A";"page 10",#N/A,FALSE,"A";"page 11",#N/A,FALSE,"A";"page 12",#N/A,FALSE,"A";"page 13",#N/A,FALSE,"A";"page 14",#N/A,FALSE,"A"}</definedName>
    <definedName name="awaeqw" hidden="1">{"'WEB azoc prov'!$B$85:$L$123"}</definedName>
    <definedName name="azioni_proprie">'Azioni proprie'!$A$1:$E$7</definedName>
    <definedName name="b" hidden="1">{"page 1",#N/A,FALSE,"A";"page 2",#N/A,FALSE,"A";"page 3",#N/A,FALSE,"A";"page 4",#N/A,FALSE,"A";"page 5",#N/A,FALSE,"A";"page 6",#N/A,FALSE,"A";"page 7",#N/A,FALSE,"A";"page 8",#N/A,FALSE,"A";"page 9",#N/A,FALSE,"A";"page 10",#N/A,FALSE,"A";"page 11",#N/A,FALSE,"A";"page 12",#N/A,FALSE,"A";"page 13",#N/A,FALSE,"A";"page 14",#N/A,FALSE,"A"}</definedName>
    <definedName name="B.2" hidden="1">{"'WEB azoc prov'!$B$85:$L$123"}</definedName>
    <definedName name="bb" hidden="1">{"'WEB azoc prov'!$B$85:$L$123"}</definedName>
    <definedName name="bbb" hidden="1">{"'WEB azoc prov'!$B$85:$L$123"}</definedName>
    <definedName name="bbbbbbb"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belnew" hidden="1">{"IS",#N/A,FALSE,"IS";"RPTIS",#N/A,FALSE,"RPTIS";"STATS",#N/A,FALSE,"STATS";"CELL",#N/A,FALSE,"CELL";"BS",#N/A,FALSE,"BS"}</definedName>
    <definedName name="belnew2" hidden="1">{"IS",#N/A,FALSE,"IS";"RPTIS",#N/A,FALSE,"RPTIS";"STATS",#N/A,FALSE,"STATS";"CELL",#N/A,FALSE,"CELL";"BS",#N/A,FALSE,"BS"}</definedName>
    <definedName name="benchmark" hidden="1">{"mgmt forecast",#N/A,FALSE,"Mgmt Forecast";"dcf table",#N/A,FALSE,"Mgmt Forecast";"sensitivity",#N/A,FALSE,"Mgmt Forecast";"table inputs",#N/A,FALSE,"Mgmt Forecast";"calculations",#N/A,FALSE,"Mgmt Forecast"}</definedName>
    <definedName name="benchmarkg" hidden="1">{"test2",#N/A,TRUE,"Prices"}</definedName>
    <definedName name="bhhhh" hidden="1">{"'WEB azoc prov'!$B$85:$L$123"}</definedName>
    <definedName name="BLPH1" hidden="1">#REF!</definedName>
    <definedName name="BLPH2" hidden="1">#REF!</definedName>
    <definedName name="BLPH3" hidden="1">#REF!</definedName>
    <definedName name="BLPH4" hidden="1">#REF!</definedName>
    <definedName name="BLPH5" hidden="1">#REF!</definedName>
    <definedName name="BLPH6" hidden="1">#REF!</definedName>
    <definedName name="BT"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cas" hidden="1">{"ProspettoImposte",#N/A,FALSE,"Prospetto imposte"}</definedName>
    <definedName name="CASH" hidden="1">{"ProspettoImposte",#N/A,FALSE,"Prospetto imposte"}</definedName>
    <definedName name="CashFlow1"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CashFlow2" hidden="1">{"coverall",#N/A,FALSE,"Definitions";"cover1",#N/A,FALSE,"Definitions";"cover2",#N/A,FALSE,"Definitions";"cover3",#N/A,FALSE,"Definitions";"cover4",#N/A,FALSE,"Definitions";"cover5",#N/A,FALSE,"Definitions";"blank",#N/A,FALSE,"Definitions"}</definedName>
    <definedName name="cb_sChart10D6460A_opts" hidden="1">"1, 1, 1, False, 2, True, False, , 0, False, False, 1, 1"</definedName>
    <definedName name="cb_sChart10D65256_opts" hidden="1">"1, 1, 1, False, 2, True, False, , 0, False, False, 1, 1"</definedName>
    <definedName name="cb_sChart10D653EB_opts" hidden="1">"1, 1, 1, False, 2, True, False, , 0, False, False, 1, 1"</definedName>
    <definedName name="cb_sChart10D65893_opts" hidden="1">"1, 1, 1, False, 2, True, False, , 0, False, False, 1, 1"</definedName>
    <definedName name="cb_sChartEE4CE1B_opts" hidden="1">"1, 4, 1, False, 2, False, False, , 0, False, False, 1, 1"</definedName>
    <definedName name="cb_sChartEE4CF99_opts" hidden="1">"1, 1, 1, False, 2, False, False, , 0, False, False, 1, 1"</definedName>
    <definedName name="cb_sChartEE4DD06_opts" hidden="1">"1, 1, 1, False, 2, False, False, , 0, False, False, 1, 2"</definedName>
    <definedName name="cb_sChartEE4E93B_opts" hidden="1">"1, 1, 1, False, 2, False, False, , 0, False, False, 1, 1"</definedName>
    <definedName name="cb_sChartEE51E95_opts" hidden="1">"1, 1, 1, False, 2, False, False, , 0, False, False, 1, 1"</definedName>
    <definedName name="cb_sChartEED7645_opts" hidden="1">"1, 1, 1, False, 2, False, False, , 0, False, False, 1, 1"</definedName>
    <definedName name="cb_sChartEEDA195_opts" hidden="1">"1, 1, 1, False, 2, False, False, , 0, False, False, 1, 1"</definedName>
    <definedName name="cb_sChartEEDC338_opts" hidden="1">"1, 1, 1, False, 2, False, False, , 0, False, False, 1, 1"</definedName>
    <definedName name="cb_sChartEEDEDB8_opts" hidden="1">"1, 1, 1, False, 2, False, False, , 0, False, True, 1, 1"</definedName>
    <definedName name="cb_sChartEEDEE5A_opts" hidden="1">"1, 3, 1, False, 2, True, False, , 0, False, True, 1, 1"</definedName>
    <definedName name="cb_sChartEEDF178_opts" hidden="1">"1, 3, 1, False, 2, False, False, , 0, False, True, 1, 1"</definedName>
    <definedName name="cb_sChartF6A6B11_opts" hidden="1">"1, 1, 1, False, 2, True, False, , 0, False, False, 1, 1"</definedName>
    <definedName name="cb_sChartFD191DC_opts" hidden="1">"1, 3, 1, False, 2, True, False, , 0, False, True, 1, 1"</definedName>
    <definedName name="cb_sChartFD1A245_opts" hidden="1">"1, 3, 1, False, 2, True, False, , 0, False, True, 1, 1"</definedName>
    <definedName name="cb_sChartFD3F0E9_opts" hidden="1">"1, 3, 1, False, 2, True, False, , 0, False, False, 1, 1"</definedName>
    <definedName name="cb_sChartFD3F27E_opts" hidden="1">"1, 3, 1, False, 2, True, False, , 0, False, True, 1, 1"</definedName>
    <definedName name="cb_sChartFD58483_opts" hidden="1">"1, 1, 1, False, 2, True, False, , 0, False, False, 1, 1"</definedName>
    <definedName name="cb_sChartFD5C4CD_opts" hidden="1">"1, 1, 1, False, 2, True, False, , 0, False, False, 1, 1"</definedName>
    <definedName name="cb_sChartFD5D4CE_opts" hidden="1">"1, 1, 1, False, 2, True, False, , 0, False, False, 1, 1"</definedName>
    <definedName name="cb_sChartFD5DF34_opts" hidden="1">"1, 1, 1, False, 2, True, False, , 0, False, False, 1, 1"</definedName>
    <definedName name="cb_sChartFD5EFC0_opts" hidden="1">"1, 1, 1, False, 2, True, False, , 0, False, False, 1, 1"</definedName>
    <definedName name="cb_sChartFD5FDB9_opts" hidden="1">"1, 1, 1, False, 2, True, False, , 0, False, False, 1, 1"</definedName>
    <definedName name="cb_sChartFE54712_opts" hidden="1">"1, 3, 1, False, 2, True, False, , 0, False, True, 1, 1"</definedName>
    <definedName name="CC" hidden="1">{#N/A,#N/A,FALSE,"1";#N/A,#N/A,FALSE,"2";#N/A,#N/A,FALSE,"3";#N/A,#N/A,FALSE,"4";#N/A,#N/A,FALSE,"5";#N/A,#N/A,FALSE,"6";#N/A,#N/A,FALSE,"7";#N/A,#N/A,FALSE,"8";#N/A,#N/A,FALSE,"9";#N/A,#N/A,FALSE,"10";#N/A,#N/A,FALSE,"11";#N/A,#N/A,FALSE,"12";#N/A,#N/A,FALSE,"13";#N/A,#N/A,FALSE,"14";#N/A,#N/A,FALSE,"15";#N/A,#N/A,FALSE,"A1";#N/A,#N/A,FALSE,"A2";#N/A,#N/A,FALSE,"A3"}</definedName>
    <definedName name="ccc" hidden="1">{"mult96",#N/A,FALSE,"PETCOMP";"est96",#N/A,FALSE,"PETCOMP";"mult95",#N/A,FALSE,"PETCOMP";"est95",#N/A,FALSE,"PETCOMP";"multltm",#N/A,FALSE,"PETCOMP";"resultltm",#N/A,FALSE,"PETCOMP"}</definedName>
    <definedName name="cccccccccccccc" hidden="1">#REF!</definedName>
    <definedName name="cde"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Cellular_Sub" hidden="1">{"Outputs",#N/A,TRUE,"North America";"Outputs",#N/A,TRUE,"Europe";"Outputs",#N/A,TRUE,"Asia Pacific";"Outputs",#N/A,TRUE,"Latin America";"Outputs",#N/A,TRUE,"Wireless"}</definedName>
    <definedName name="cghecavolo"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ChangeRange" hidden="1">[4]!ChangeRange</definedName>
    <definedName name="circolante" hidden="1">{"costo totale",#N/A,FALSE,"Risorse e R&amp;D 5";"costi unitari",#N/A,FALSE,"Risorse e R&amp;D 5";"n° addetti",#N/A,FALSE,"Risorse e R&amp;D 5";#N/A,#N/A,FALSE,"Risorse e R&amp;D 5"}</definedName>
    <definedName name="Compco1" hidden="1">{"Page1",#N/A,FALSE,"CompCo";"Page2",#N/A,FALSE,"CompCo"}</definedName>
    <definedName name="Compco2" hidden="1">{"Page1",#N/A,FALSE,"CompCo";"Page2",#N/A,FALSE,"CompCo"}</definedName>
    <definedName name="confornto" hidden="1">{#N/A,#N/A,FALSE,"1";#N/A,#N/A,FALSE,"2";#N/A,#N/A,FALSE,"3";#N/A,#N/A,FALSE,"4";#N/A,#N/A,FALSE,"5";#N/A,#N/A,FALSE,"6";#N/A,#N/A,FALSE,"7";#N/A,#N/A,FALSE,"8";#N/A,#N/A,FALSE,"9";#N/A,#N/A,FALSE,"10";#N/A,#N/A,FALSE,"11";#N/A,#N/A,FALSE,"12";#N/A,#N/A,FALSE,"13";#N/A,#N/A,FALSE,"14";#N/A,#N/A,FALSE,"15";#N/A,#N/A,FALSE,"A1";#N/A,#N/A,FALSE,"A2";#N/A,#N/A,FALSE,"A3"}</definedName>
    <definedName name="ContentsHelp" hidden="1">[4]!ContentsHelp</definedName>
    <definedName name="Costi_core_new">'Costi Operativi'!$A$1:$E$9</definedName>
    <definedName name="Costi_core_new_nota">'Costi Operativi'!$F$11:$G$11</definedName>
    <definedName name="Costi_operativi_core_e_new_business">'Costi Operativi'!$A$1:$E$9</definedName>
    <definedName name="Costi_operativi_core_new_nota">'Costi Operativi'!$F$11:$G$11</definedName>
    <definedName name="CreateTable" hidden="1">[4]!CreateTable</definedName>
    <definedName name="CRED_COMM" localSheetId="13">#REF!</definedName>
    <definedName name="CRED_COMM" localSheetId="14">#REF!</definedName>
    <definedName name="CRED_COMM" localSheetId="15">#REF!</definedName>
    <definedName name="Cwvu.GREY_ALL." hidden="1">#REF!</definedName>
    <definedName name="cxv" hidden="1">{"'pg(12)'!$B$1:$N$16"}</definedName>
    <definedName name="d" hidden="1">{"'WEB azoc prov'!$B$85:$L$123"}</definedName>
    <definedName name="dadadadada"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dd" hidden="1">{"'WEB azoc prov'!$B$85:$L$123"}</definedName>
    <definedName name="ddd" hidden="1">{"test2",#N/A,TRUE,"Prices"}</definedName>
    <definedName name="ddddp" hidden="1">{"'WEB azoc prov'!$B$85:$L$123"}</definedName>
    <definedName name="DEB_COMM" localSheetId="13">#REF!</definedName>
    <definedName name="DEB_COMM" localSheetId="14">#REF!</definedName>
    <definedName name="DEB_COMM" localSheetId="15">#REF!</definedName>
    <definedName name="debito_controparte">'Debiti per controparte'!$A$1:$D$10</definedName>
    <definedName name="delete11" hidden="1">{"Page1",#N/A,FALSE,"CompCo";"Page2",#N/A,FALSE,"CompCo"}</definedName>
    <definedName name="delete20" hidden="1">{"Page1",#N/A,FALSE,"CompCo";"Page2",#N/A,FALSE,"CompCo"}</definedName>
    <definedName name="delete5" hidden="1">{"Page1",#N/A,FALSE,"CompCo";"Page2",#N/A,FALSE,"CompCo"}</definedName>
    <definedName name="DeleteRange" hidden="1">[4]!DeleteRange</definedName>
    <definedName name="DeleteTable" hidden="1">[4]!DeleteTable</definedName>
    <definedName name="dfgxc" hidden="1">{"targetdcf",#N/A,FALSE,"Merger consequences";"TARGETASSU",#N/A,FALSE,"Merger consequences";"TERMINAL VALUE",#N/A,FALSE,"Merger consequences"}</definedName>
    <definedName name="dfgxcv"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dfhd" hidden="1">{"vi1",#N/A,FALSE,"Financial Statements";"vi2",#N/A,FALSE,"Financial Statements";#N/A,#N/A,FALSE,"DCF"}</definedName>
    <definedName name="dfsSF" hidden="1">{"'WEB azoc prov'!$B$85:$L$123"}</definedName>
    <definedName name="dft" hidden="1">{"EVA",#N/A,FALSE,"EVA";"WACC",#N/A,FALSE,"WACC"}</definedName>
    <definedName name="dfxc"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dgj" hidden="1">{"EVA",#N/A,FALSE,"EVA";"WACC",#N/A,FALSE,"WACC"}</definedName>
    <definedName name="dgxcv"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dhgkghkds" hidden="1">{"DCF1",#N/A,FALSE,"SIERRA DCF";"MATRIX1",#N/A,FALSE,"SIERRA DCF"}</definedName>
    <definedName name="dinamica_immobilizzazioni">'Analisi immobilizzazioni'!$A$1:$D$10</definedName>
    <definedName name="draka"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e"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ee" hidden="1">{"Budgetvergleich",#N/A,TRUE,"KSTGES.XLS";"Budgetvergleich",#N/A,TRUE,"KST10.XLS";"Budgetvergleich",#N/A,TRUE,"KST11.XLS";"Budgetvergleich",#N/A,TRUE,"KST12.XLS";"Budgetvergleich",#N/A,TRUE,"KST15.XLS";"Budgetvergleich",#N/A,TRUE,"KST20.XLS";"Budgetvergleich",#N/A,TRUE,"KST25.XLS";"Budgetvergleich",#N/A,TRUE,"KST30.XLS";"Budgetvergleich",#N/A,TRUE,"KST40.XLS";"Budgetvergleich",#N/A,TRUE,"KST41.XLS";"Budgetvergleich",#N/A,TRUE,"KST45.XLS";"Budgetvergleich",#N/A,TRUE,"KST50.XLS";"Budgetvergleich",#N/A,TRUE,"KST60.XLS";"Budgetvergleich",#N/A,TRUE,"KST61.XLS";"Budgetvergleich",#N/A,TRUE,"KST65.XLS";"Budgetvergleich",#N/A,TRUE,"KST70.XLS";"Budgetvergleich",#N/A,TRUE,"KST80.XLS";"Budgetvergleich",#N/A,TRUE,"KST90.XLS"}</definedName>
    <definedName name="eee" hidden="1">{"Graphic",#N/A,TRUE,"Graphic"}</definedName>
    <definedName name="eeeeeeeeg" hidden="1">{"page1",#N/A,TRUE,"CSC";"page2",#N/A,TRUE,"CSC"}</definedName>
    <definedName name="eeeetttt"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EFqef"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EPMWorkbookOptions_1" hidden="1">"YiMAAB+LCAAAAAAABADtWm1vokoU/r7J/gfDd3kRfNmGumGprjYqXMB2b5qGDDIqWRzYYaztv78DikKlXdd0m8o16QdyznPOnHl4zgHsyF8fF37lAeLIC9AlI7A8U4FoErgeml0ySzKtCg3ma/vzJ/k2wD+dIPiphYRCowqNQ9HFY+RdMnNCwguOW61W7EpkAzzjajwvcD+GA3MyhwtQ9VBEAJpAZhvl/j6KoatWKrIaIAQn8ZpWoC4xhojc"</definedName>
    <definedName name="EPMWorkbookOptions_2" hidden="1">"eHCVOHPuK0DAxkrtI7CA69W2KxG4CJfYS5YaRxDrGE4hzTeBLC2IadtdfWh/09XRrcDbd5ugCIRO6FYBC1YRS8BstnDmrIfIRYsXW7GXc8IJd2/fWcp3WzcseqX7ACHKH72cAj+C9zIXV7OrTQlD35uADI8H15jmyGfJmDdbb6dFPFt7zdmOxgr3oqvnuS5EV94Coiip9GXorsooh6Eocx6stjnUwA9wm+AllLkCx2uhyS4KIvd2twmkuiDw"</definedName>
    <definedName name="EPMWorkbookOptions_3" hidden="1">"kXTBQ4A9QutKbsU6eM93QHzXwxHJFFDsf5ZoW+XLBB2KyuLGyPu1hMnOFVXVxiNL5oqcr+VYM067u84LYkvIJCi6F0mshl2I27zMrS8Ks0ehD550HIQQk6e2UG/Up9CZVusNV6pKtemXaqsOYZUHsCa5TlNqOmK8cj6qIPEARMSEPm106A7hwqHzqgCWF2UhgELW8Rma7jYk3rN3umJ0RlZPoJfaja1ZPVvT7f5IpS28F/ZC+p4HMcCT+dMO"</definedName>
    <definedName name="EPMWorkbookOptions_4" hidden="1">"WqFT8gJ5/iUT64d51kiv3+HDYmXu9Y3L3CEMZkTw1wSraqZlq5TkjnG8aHleavH84ZoVyqfZDI953fbMzj/0QXSWbHGZx0h2bFB21X+P1qso1uuSJB2u11oJ9bohkSqU/g3O8iwu8wh5dgfa7dHSbDQFvtVqHi5NsXzSjAnMz9CubWmWMjh1jb4dId8VRT91Nj5Ox+qG1u2/xVtQoyGKf/AaJJWvd3NU5jXb4Hn+1DX7F2jR1Xi4nToxH6qZ"</definedName>
    <definedName name="EPMWorkbookOptions_5" hidden="1">"rzvqe36B10vZxjGJeaWONPodc31WamGZRyjVpONAMfraO0q1UT6ppiyuP2S+6XaNFxp2f6SPT36ovg0lXdW07Jqt6LpxJmRLiHCWyI4RRbXGp/959XEmu9Ufdt5xqjfLN9VjBvNvH/FYZ//XPwPscxJbysHJx+ndYUcxx0bHfMf+bZWvf1MW188XvUMfNVf984/MfwTKVVMMkrmiUwc5awqn2faPZmSN+8c5ZANOMYzmGtJCiNL/2OeNCU71"</definedName>
    <definedName name="EPMWorkbookOptions_6" hidden="1">"IcBxUg2Z4AGmyOfmBJueW6HaJAmNKXrfkcev3M1dk/vRDcAecHw4hHi2y7Bn//xpl3ZzTqb9HypYZa1iIwAA"</definedName>
    <definedName name="EPMWorkbookOptions_7" hidden="1">"HI4cX7x5+fvv7ex++vsfv3z56kcksTKz9yOCdJXI/x8I8v8ea/fm7IvTH6Kle/Aeli7LH04ePtx/uD2bTO5t79/fPdienD/ItrNPZ/cmD+/d39s7n/2/wNKBgqFDBkU2/v9FUvGbpMne7o9o0qPJ/R/RpCc7+z+iSY8m/z/hk//32L0vTo9ff/Xq9PUP0fYdvIft+/9IlGeoKA7ay1Py1Z6e/SgX8V6NAmzijR7fPV6tymKatQTHfh58apoT"</definedName>
    <definedName name="EPMWorkbookOptions_8" hidden="1">"tGq5JMTps6dZm/HH/odvqu7gH7/Kz+u8mX+5/HKVL4/Os7LJH98NP+R2J2We1QD65fJ1dpmblt2Pue13q/rtpKreEm+2TEbTuv9F2P5qprP2+Kz5yawuskmZf5HXFw5C7/PfOHFgv1wJNf4fMtZNwbo0AAA="</definedName>
    <definedName name="erer"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ererer3"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erererer"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erererererere" hidden="1">{"IS",#N/A,FALSE,"IS";"RPTIS",#N/A,FALSE,"RPTIS";"STATS",#N/A,FALSE,"STATS";"CELL",#N/A,FALSE,"CELL";"BS",#N/A,FALSE,"BS"}</definedName>
    <definedName name="esr" hidden="1">{"qchm_dcf",#N/A,FALSE,"QCHMDCF2";"qchm_terminal",#N/A,FALSE,"QCHMDCF2"}</definedName>
    <definedName name="est" hidden="1">{"EVA",#N/A,FALSE,"EVA";"WACC",#N/A,FALSE,"WACC"}</definedName>
    <definedName name="ety" hidden="1">{"Acq_matrix",#N/A,FALSE,"Acquisition Matrix"}</definedName>
    <definedName name="etyufg" hidden="1">{"mult96",#N/A,FALSE,"PETCOMP";"est96",#N/A,FALSE,"PETCOMP";"mult95",#N/A,FALSE,"PETCOMP";"est95",#N/A,FALSE,"PETCOMP";"multltm",#N/A,FALSE,"PETCOMP";"resultltm",#N/A,FALSE,"PETCOMP"}</definedName>
    <definedName name="EUR" hidden="1">1</definedName>
    <definedName name="ev.Calculation" hidden="1">-4135</definedName>
    <definedName name="ev.Initialized" hidden="1">FALSE</definedName>
    <definedName name="EV__LASTREFTIME__" hidden="1">39295.7656944444</definedName>
    <definedName name="EV__MAXEXPCOLS__" hidden="1">100</definedName>
    <definedName name="EV__MAXEXPROWS__" hidden="1">60000</definedName>
    <definedName name="EV__WBEVMODE__" hidden="1">1</definedName>
    <definedName name="EV__WBREFOPTIONS__" hidden="1">134217728</definedName>
    <definedName name="EV__WBVERSION__" hidden="1">0</definedName>
    <definedName name="eytv" hidden="1">{"AQUIRORDCF",#N/A,FALSE,"Merger consequences";"Acquirorassns",#N/A,FALSE,"Merger consequences"}</definedName>
    <definedName name="f" hidden="1">{"'WEB azoc prov'!$B$85:$L$123"}</definedName>
    <definedName name="farida" hidden="1">{"'pg(12)'!$B$1:$N$16"}</definedName>
    <definedName name="fd" hidden="1">{"vi1",#N/A,FALSE,"Financial Statements";"vi2",#N/A,FALSE,"Financial Statements";#N/A,#N/A,FALSE,"DCF"}</definedName>
    <definedName name="FDC_0_0" hidden="1">"#"</definedName>
    <definedName name="FDC_0_1" hidden="1">"#"</definedName>
    <definedName name="FDC_0_10" hidden="1">"#"</definedName>
    <definedName name="FDC_0_11" hidden="1">"#"</definedName>
    <definedName name="FDC_0_12" hidden="1">"#"</definedName>
    <definedName name="FDC_0_13" hidden="1">"#"</definedName>
    <definedName name="FDC_0_14" hidden="1">"#"</definedName>
    <definedName name="FDC_0_2" hidden="1">"#"</definedName>
    <definedName name="FDC_0_3" hidden="1">"#"</definedName>
    <definedName name="FDC_0_4" hidden="1">"#"</definedName>
    <definedName name="FDC_0_5" hidden="1">"#"</definedName>
    <definedName name="FDC_0_6" hidden="1">"#"</definedName>
    <definedName name="FDC_0_7" hidden="1">"#"</definedName>
    <definedName name="FDC_0_8" hidden="1">"#"</definedName>
    <definedName name="FDC_0_9" hidden="1">"#"</definedName>
    <definedName name="FDC_1_0" hidden="1">"#"</definedName>
    <definedName name="FDC_10_0" hidden="1">"#"</definedName>
    <definedName name="FDC_100_0" hidden="1">"#"</definedName>
    <definedName name="FDC_100_1" hidden="1">"#"</definedName>
    <definedName name="FDC_100_10" hidden="1">"#"</definedName>
    <definedName name="FDC_100_11" hidden="1">"#"</definedName>
    <definedName name="FDC_100_12" hidden="1">"#"</definedName>
    <definedName name="FDC_100_13" hidden="1">"#"</definedName>
    <definedName name="FDC_100_2" hidden="1">"#"</definedName>
    <definedName name="FDC_100_3" hidden="1">"#"</definedName>
    <definedName name="FDC_100_4" hidden="1">"#"</definedName>
    <definedName name="FDC_100_5" hidden="1">"#"</definedName>
    <definedName name="FDC_100_6" hidden="1">"#"</definedName>
    <definedName name="FDC_100_7" hidden="1">"#"</definedName>
    <definedName name="FDC_100_8" hidden="1">"#"</definedName>
    <definedName name="FDC_100_9" hidden="1">"#"</definedName>
    <definedName name="FDC_101_0" hidden="1">"#"</definedName>
    <definedName name="FDC_101_1" hidden="1">"#"</definedName>
    <definedName name="FDC_101_10" hidden="1">"#"</definedName>
    <definedName name="FDC_101_11" hidden="1">"#"</definedName>
    <definedName name="FDC_101_12" hidden="1">"#"</definedName>
    <definedName name="FDC_101_13" hidden="1">"#"</definedName>
    <definedName name="FDC_101_2" hidden="1">"#"</definedName>
    <definedName name="FDC_101_3" hidden="1">"#"</definedName>
    <definedName name="FDC_101_4" hidden="1">"#"</definedName>
    <definedName name="FDC_101_5" hidden="1">"#"</definedName>
    <definedName name="FDC_101_6" hidden="1">"#"</definedName>
    <definedName name="FDC_101_7" hidden="1">"#"</definedName>
    <definedName name="FDC_101_8" hidden="1">"#"</definedName>
    <definedName name="FDC_101_9" hidden="1">"#"</definedName>
    <definedName name="FDC_102_0" hidden="1">"#"</definedName>
    <definedName name="FDC_102_1" hidden="1">"#"</definedName>
    <definedName name="FDC_102_10" hidden="1">"#"</definedName>
    <definedName name="FDC_102_11" hidden="1">"#"</definedName>
    <definedName name="FDC_102_12" hidden="1">"#"</definedName>
    <definedName name="FDC_102_13" hidden="1">"#"</definedName>
    <definedName name="FDC_102_2" hidden="1">"#"</definedName>
    <definedName name="FDC_102_3" hidden="1">"#"</definedName>
    <definedName name="FDC_102_4" hidden="1">"#"</definedName>
    <definedName name="FDC_102_5" hidden="1">"#"</definedName>
    <definedName name="FDC_102_6" hidden="1">"#"</definedName>
    <definedName name="FDC_102_7" hidden="1">"#"</definedName>
    <definedName name="FDC_102_8" hidden="1">"#"</definedName>
    <definedName name="FDC_102_9" hidden="1">"#"</definedName>
    <definedName name="FDC_103_0" hidden="1">"#"</definedName>
    <definedName name="FDC_104_0" hidden="1">"#"</definedName>
    <definedName name="FDC_105_0" hidden="1">"#"</definedName>
    <definedName name="FDC_106_0" hidden="1">"#"</definedName>
    <definedName name="FDC_107_0" hidden="1">"#"</definedName>
    <definedName name="FDC_108_0" hidden="1">"#"</definedName>
    <definedName name="FDC_109_0" hidden="1">"#"</definedName>
    <definedName name="FDC_11_0" hidden="1">"#"</definedName>
    <definedName name="FDC_110_0" hidden="1">"#"</definedName>
    <definedName name="FDC_111_0" hidden="1">"#"</definedName>
    <definedName name="FDC_112_0" hidden="1">"#"</definedName>
    <definedName name="FDC_113_0" hidden="1">"#"</definedName>
    <definedName name="FDC_114_0" hidden="1">"#"</definedName>
    <definedName name="FDC_115_0" hidden="1">"#"</definedName>
    <definedName name="FDC_116_0" hidden="1">"#"</definedName>
    <definedName name="FDC_116_1" hidden="1">"#"</definedName>
    <definedName name="FDC_116_10" hidden="1">"#"</definedName>
    <definedName name="FDC_116_11" hidden="1">"#"</definedName>
    <definedName name="FDC_116_12" hidden="1">"#"</definedName>
    <definedName name="FDC_116_13" hidden="1">"#"</definedName>
    <definedName name="FDC_116_14" hidden="1">"#"</definedName>
    <definedName name="FDC_116_2" hidden="1">"#"</definedName>
    <definedName name="FDC_116_3" hidden="1">"#"</definedName>
    <definedName name="FDC_116_4" hidden="1">"#"</definedName>
    <definedName name="FDC_116_5" hidden="1">"#"</definedName>
    <definedName name="FDC_116_6" hidden="1">"#"</definedName>
    <definedName name="FDC_116_7" hidden="1">"#"</definedName>
    <definedName name="FDC_116_8" hidden="1">"#"</definedName>
    <definedName name="FDC_116_9" hidden="1">"#"</definedName>
    <definedName name="FDC_117_0" hidden="1">"#"</definedName>
    <definedName name="FDC_117_1" hidden="1">"#"</definedName>
    <definedName name="FDC_117_10" hidden="1">"#"</definedName>
    <definedName name="FDC_117_11" hidden="1">"#"</definedName>
    <definedName name="FDC_117_12" hidden="1">"#"</definedName>
    <definedName name="FDC_117_13" hidden="1">"#"</definedName>
    <definedName name="FDC_117_14" hidden="1">"#"</definedName>
    <definedName name="FDC_117_2" hidden="1">"#"</definedName>
    <definedName name="FDC_117_3" hidden="1">"#"</definedName>
    <definedName name="FDC_117_4" hidden="1">"#"</definedName>
    <definedName name="FDC_117_5" hidden="1">"#"</definedName>
    <definedName name="FDC_117_6" hidden="1">"#"</definedName>
    <definedName name="FDC_117_7" hidden="1">"#"</definedName>
    <definedName name="FDC_117_8" hidden="1">"#"</definedName>
    <definedName name="FDC_117_9" hidden="1">"#"</definedName>
    <definedName name="FDC_118_0" hidden="1">"#"</definedName>
    <definedName name="FDC_118_1" hidden="1">"#"</definedName>
    <definedName name="FDC_118_10" hidden="1">"#"</definedName>
    <definedName name="FDC_118_11" hidden="1">"#"</definedName>
    <definedName name="FDC_118_12" hidden="1">"#"</definedName>
    <definedName name="FDC_118_13" hidden="1">"#"</definedName>
    <definedName name="FDC_118_14" hidden="1">"#"</definedName>
    <definedName name="FDC_118_2" hidden="1">"#"</definedName>
    <definedName name="FDC_118_3" hidden="1">"#"</definedName>
    <definedName name="FDC_118_4" hidden="1">"#"</definedName>
    <definedName name="FDC_118_5" hidden="1">"#"</definedName>
    <definedName name="FDC_118_6" hidden="1">"#"</definedName>
    <definedName name="FDC_118_7" hidden="1">"#"</definedName>
    <definedName name="FDC_118_8" hidden="1">"#"</definedName>
    <definedName name="FDC_118_9" hidden="1">"#"</definedName>
    <definedName name="FDC_119_0" hidden="1">"#"</definedName>
    <definedName name="FDC_119_1" hidden="1">"#"</definedName>
    <definedName name="FDC_119_10" hidden="1">"#"</definedName>
    <definedName name="FDC_119_11" hidden="1">"#"</definedName>
    <definedName name="FDC_119_12" hidden="1">"#"</definedName>
    <definedName name="FDC_119_13" hidden="1">"#"</definedName>
    <definedName name="FDC_119_14" hidden="1">"#"</definedName>
    <definedName name="FDC_119_2" hidden="1">"#"</definedName>
    <definedName name="FDC_119_3" hidden="1">"#"</definedName>
    <definedName name="FDC_119_4" hidden="1">"#"</definedName>
    <definedName name="FDC_119_5" hidden="1">"#"</definedName>
    <definedName name="FDC_119_6" hidden="1">"#"</definedName>
    <definedName name="FDC_119_7" hidden="1">"#"</definedName>
    <definedName name="FDC_119_8" hidden="1">"#"</definedName>
    <definedName name="FDC_119_9" hidden="1">"#"</definedName>
    <definedName name="FDC_12_0" hidden="1">"#"</definedName>
    <definedName name="FDC_120_0" hidden="1">"#"</definedName>
    <definedName name="FDC_120_1" hidden="1">"#"</definedName>
    <definedName name="FDC_120_10" hidden="1">"#"</definedName>
    <definedName name="FDC_120_11" hidden="1">"#"</definedName>
    <definedName name="FDC_120_12" hidden="1">"#"</definedName>
    <definedName name="FDC_120_13" hidden="1">"#"</definedName>
    <definedName name="FDC_120_14" hidden="1">"#"</definedName>
    <definedName name="FDC_120_2" hidden="1">"#"</definedName>
    <definedName name="FDC_120_3" hidden="1">"#"</definedName>
    <definedName name="FDC_120_4" hidden="1">"#"</definedName>
    <definedName name="FDC_120_5" hidden="1">"#"</definedName>
    <definedName name="FDC_120_6" hidden="1">"#"</definedName>
    <definedName name="FDC_120_7" hidden="1">"#"</definedName>
    <definedName name="FDC_120_8" hidden="1">"#"</definedName>
    <definedName name="FDC_120_9" hidden="1">"#"</definedName>
    <definedName name="FDC_121_0" hidden="1">"#"</definedName>
    <definedName name="FDC_121_1" hidden="1">"#"</definedName>
    <definedName name="FDC_121_10" hidden="1">"#"</definedName>
    <definedName name="FDC_121_11" hidden="1">"#"</definedName>
    <definedName name="FDC_121_12" hidden="1">"#"</definedName>
    <definedName name="FDC_121_13" hidden="1">"#"</definedName>
    <definedName name="FDC_121_14" hidden="1">"#"</definedName>
    <definedName name="FDC_121_2" hidden="1">"#"</definedName>
    <definedName name="FDC_121_3" hidden="1">"#"</definedName>
    <definedName name="FDC_121_4" hidden="1">"#"</definedName>
    <definedName name="FDC_121_5" hidden="1">"#"</definedName>
    <definedName name="FDC_121_6" hidden="1">"#"</definedName>
    <definedName name="FDC_121_7" hidden="1">"#"</definedName>
    <definedName name="FDC_121_8" hidden="1">"#"</definedName>
    <definedName name="FDC_121_9" hidden="1">"#"</definedName>
    <definedName name="FDC_122_0" hidden="1">"#"</definedName>
    <definedName name="FDC_122_1" hidden="1">"#"</definedName>
    <definedName name="FDC_122_10" hidden="1">"#"</definedName>
    <definedName name="FDC_122_11" hidden="1">"#"</definedName>
    <definedName name="FDC_122_12" hidden="1">"#"</definedName>
    <definedName name="FDC_122_13" hidden="1">"#"</definedName>
    <definedName name="FDC_122_14" hidden="1">"#"</definedName>
    <definedName name="FDC_122_2" hidden="1">"#"</definedName>
    <definedName name="FDC_122_3" hidden="1">"#"</definedName>
    <definedName name="FDC_122_4" hidden="1">"#"</definedName>
    <definedName name="FDC_122_5" hidden="1">"#"</definedName>
    <definedName name="FDC_122_6" hidden="1">"#"</definedName>
    <definedName name="FDC_122_7" hidden="1">"#"</definedName>
    <definedName name="FDC_122_8" hidden="1">"#"</definedName>
    <definedName name="FDC_122_9" hidden="1">"#"</definedName>
    <definedName name="FDC_123_0" hidden="1">"#"</definedName>
    <definedName name="FDC_123_1" hidden="1">"#"</definedName>
    <definedName name="FDC_123_10" hidden="1">"#"</definedName>
    <definedName name="FDC_123_11" hidden="1">"#"</definedName>
    <definedName name="FDC_123_12" hidden="1">"#"</definedName>
    <definedName name="FDC_123_13" hidden="1">"#"</definedName>
    <definedName name="FDC_123_14" hidden="1">"#"</definedName>
    <definedName name="FDC_123_2" hidden="1">"#"</definedName>
    <definedName name="FDC_123_3" hidden="1">"#"</definedName>
    <definedName name="FDC_123_4" hidden="1">"#"</definedName>
    <definedName name="FDC_123_5" hidden="1">"#"</definedName>
    <definedName name="FDC_123_6" hidden="1">"#"</definedName>
    <definedName name="FDC_123_7" hidden="1">"#"</definedName>
    <definedName name="FDC_123_8" hidden="1">"#"</definedName>
    <definedName name="FDC_123_9" hidden="1">"#"</definedName>
    <definedName name="FDC_124_0" hidden="1">"#"</definedName>
    <definedName name="FDC_124_1" hidden="1">"#"</definedName>
    <definedName name="FDC_124_10" hidden="1">"#"</definedName>
    <definedName name="FDC_124_11" hidden="1">"#"</definedName>
    <definedName name="FDC_124_12" hidden="1">"#"</definedName>
    <definedName name="FDC_124_13" hidden="1">"#"</definedName>
    <definedName name="FDC_124_14" hidden="1">"#"</definedName>
    <definedName name="FDC_124_2" hidden="1">"#"</definedName>
    <definedName name="FDC_124_3" hidden="1">"#"</definedName>
    <definedName name="FDC_124_4" hidden="1">"#"</definedName>
    <definedName name="FDC_124_5" hidden="1">"#"</definedName>
    <definedName name="FDC_124_6" hidden="1">"#"</definedName>
    <definedName name="FDC_124_7" hidden="1">"#"</definedName>
    <definedName name="FDC_124_8" hidden="1">"#"</definedName>
    <definedName name="FDC_124_9" hidden="1">"#"</definedName>
    <definedName name="FDC_125_0" hidden="1">"#"</definedName>
    <definedName name="FDC_125_1" hidden="1">"#"</definedName>
    <definedName name="FDC_125_10" hidden="1">"#"</definedName>
    <definedName name="FDC_125_11" hidden="1">"#"</definedName>
    <definedName name="FDC_125_12" hidden="1">"#"</definedName>
    <definedName name="FDC_125_13" hidden="1">"#"</definedName>
    <definedName name="FDC_125_14" hidden="1">"#"</definedName>
    <definedName name="FDC_125_2" hidden="1">"#"</definedName>
    <definedName name="FDC_125_3" hidden="1">"#"</definedName>
    <definedName name="FDC_125_4" hidden="1">"#"</definedName>
    <definedName name="FDC_125_5" hidden="1">"#"</definedName>
    <definedName name="FDC_125_6" hidden="1">"#"</definedName>
    <definedName name="FDC_125_7" hidden="1">"#"</definedName>
    <definedName name="FDC_125_8" hidden="1">"#"</definedName>
    <definedName name="FDC_125_9" hidden="1">"#"</definedName>
    <definedName name="FDC_126_0" hidden="1">"#"</definedName>
    <definedName name="FDC_126_1" hidden="1">"#"</definedName>
    <definedName name="FDC_126_10" hidden="1">"#"</definedName>
    <definedName name="FDC_126_11" hidden="1">"#"</definedName>
    <definedName name="FDC_126_12" hidden="1">"#"</definedName>
    <definedName name="FDC_126_13" hidden="1">"#"</definedName>
    <definedName name="FDC_126_14" hidden="1">"#"</definedName>
    <definedName name="FDC_126_2" hidden="1">"#"</definedName>
    <definedName name="FDC_126_3" hidden="1">"#"</definedName>
    <definedName name="FDC_126_4" hidden="1">"#"</definedName>
    <definedName name="FDC_126_5" hidden="1">"#"</definedName>
    <definedName name="FDC_126_6" hidden="1">"#"</definedName>
    <definedName name="FDC_126_7" hidden="1">"#"</definedName>
    <definedName name="FDC_126_8" hidden="1">"#"</definedName>
    <definedName name="FDC_126_9" hidden="1">"#"</definedName>
    <definedName name="FDC_127_0" hidden="1">"#"</definedName>
    <definedName name="FDC_127_1" hidden="1">"#"</definedName>
    <definedName name="FDC_127_10" hidden="1">"#"</definedName>
    <definedName name="FDC_127_11" hidden="1">"#"</definedName>
    <definedName name="FDC_127_12" hidden="1">"#"</definedName>
    <definedName name="FDC_127_13" hidden="1">"#"</definedName>
    <definedName name="FDC_127_14" hidden="1">"#"</definedName>
    <definedName name="FDC_127_2" hidden="1">"#"</definedName>
    <definedName name="FDC_127_3" hidden="1">"#"</definedName>
    <definedName name="FDC_127_4" hidden="1">"#"</definedName>
    <definedName name="FDC_127_5" hidden="1">"#"</definedName>
    <definedName name="FDC_127_6" hidden="1">"#"</definedName>
    <definedName name="FDC_127_7" hidden="1">"#"</definedName>
    <definedName name="FDC_127_8" hidden="1">"#"</definedName>
    <definedName name="FDC_127_9" hidden="1">"#"</definedName>
    <definedName name="FDC_128_0" hidden="1">"#"</definedName>
    <definedName name="FDC_128_1" hidden="1">"#"</definedName>
    <definedName name="FDC_128_10" hidden="1">"#"</definedName>
    <definedName name="FDC_128_11" hidden="1">"#"</definedName>
    <definedName name="FDC_128_12" hidden="1">"#"</definedName>
    <definedName name="FDC_128_13" hidden="1">"#"</definedName>
    <definedName name="FDC_128_14" hidden="1">"#"</definedName>
    <definedName name="FDC_128_2" hidden="1">"#"</definedName>
    <definedName name="FDC_128_3" hidden="1">"#"</definedName>
    <definedName name="FDC_128_4" hidden="1">"#"</definedName>
    <definedName name="FDC_128_5" hidden="1">"#"</definedName>
    <definedName name="FDC_128_6" hidden="1">"#"</definedName>
    <definedName name="FDC_128_7" hidden="1">"#"</definedName>
    <definedName name="FDC_128_8" hidden="1">"#"</definedName>
    <definedName name="FDC_128_9" hidden="1">"#"</definedName>
    <definedName name="FDC_129_0" hidden="1">"#"</definedName>
    <definedName name="FDC_129_1" hidden="1">"#"</definedName>
    <definedName name="FDC_129_10" hidden="1">"#"</definedName>
    <definedName name="FDC_129_11" hidden="1">"#"</definedName>
    <definedName name="FDC_129_12" hidden="1">"#"</definedName>
    <definedName name="FDC_129_13" hidden="1">"#"</definedName>
    <definedName name="FDC_129_14" hidden="1">"#"</definedName>
    <definedName name="FDC_129_2" hidden="1">"#"</definedName>
    <definedName name="FDC_129_3" hidden="1">"#"</definedName>
    <definedName name="FDC_129_4" hidden="1">"#"</definedName>
    <definedName name="FDC_129_5" hidden="1">"#"</definedName>
    <definedName name="FDC_129_6" hidden="1">"#"</definedName>
    <definedName name="FDC_129_7" hidden="1">"#"</definedName>
    <definedName name="FDC_129_8" hidden="1">"#"</definedName>
    <definedName name="FDC_129_9" hidden="1">"#"</definedName>
    <definedName name="FDC_13_0" hidden="1">"#"</definedName>
    <definedName name="FDC_130_0" hidden="1">"#"</definedName>
    <definedName name="FDC_130_1" hidden="1">"#"</definedName>
    <definedName name="FDC_130_10" hidden="1">"#"</definedName>
    <definedName name="FDC_130_11" hidden="1">"#"</definedName>
    <definedName name="FDC_130_12" hidden="1">"#"</definedName>
    <definedName name="FDC_130_13" hidden="1">"#"</definedName>
    <definedName name="FDC_130_14" hidden="1">"#"</definedName>
    <definedName name="FDC_130_2" hidden="1">"#"</definedName>
    <definedName name="FDC_130_3" hidden="1">"#"</definedName>
    <definedName name="FDC_130_4" hidden="1">"#"</definedName>
    <definedName name="FDC_130_5" hidden="1">"#"</definedName>
    <definedName name="FDC_130_6" hidden="1">"#"</definedName>
    <definedName name="FDC_130_7" hidden="1">"#"</definedName>
    <definedName name="FDC_130_8" hidden="1">"#"</definedName>
    <definedName name="FDC_130_9" hidden="1">"#"</definedName>
    <definedName name="FDC_131_0" hidden="1">"#"</definedName>
    <definedName name="FDC_131_1" hidden="1">"#"</definedName>
    <definedName name="FDC_131_10" hidden="1">"#"</definedName>
    <definedName name="FDC_131_11" hidden="1">"#"</definedName>
    <definedName name="FDC_131_12" hidden="1">"#"</definedName>
    <definedName name="FDC_131_13" hidden="1">"#"</definedName>
    <definedName name="FDC_131_14" hidden="1">"#"</definedName>
    <definedName name="FDC_131_2" hidden="1">"#"</definedName>
    <definedName name="FDC_131_3" hidden="1">"#"</definedName>
    <definedName name="FDC_131_4" hidden="1">"#"</definedName>
    <definedName name="FDC_131_5" hidden="1">"#"</definedName>
    <definedName name="FDC_131_6" hidden="1">"#"</definedName>
    <definedName name="FDC_131_7" hidden="1">"#"</definedName>
    <definedName name="FDC_131_8" hidden="1">"#"</definedName>
    <definedName name="FDC_131_9" hidden="1">"#"</definedName>
    <definedName name="FDC_132_0" hidden="1">"#"</definedName>
    <definedName name="FDC_132_1" hidden="1">"#"</definedName>
    <definedName name="FDC_132_10" hidden="1">"#"</definedName>
    <definedName name="FDC_132_11" hidden="1">"#"</definedName>
    <definedName name="FDC_132_12" hidden="1">"#"</definedName>
    <definedName name="FDC_132_13" hidden="1">"#"</definedName>
    <definedName name="FDC_132_14" hidden="1">"#"</definedName>
    <definedName name="FDC_132_2" hidden="1">"#"</definedName>
    <definedName name="FDC_132_3" hidden="1">"#"</definedName>
    <definedName name="FDC_132_4" hidden="1">"#"</definedName>
    <definedName name="FDC_132_5" hidden="1">"#"</definedName>
    <definedName name="FDC_132_6" hidden="1">"#"</definedName>
    <definedName name="FDC_132_7" hidden="1">"#"</definedName>
    <definedName name="FDC_132_8" hidden="1">"#"</definedName>
    <definedName name="FDC_132_9" hidden="1">"#"</definedName>
    <definedName name="FDC_133_0" hidden="1">"#"</definedName>
    <definedName name="FDC_133_1" hidden="1">"#"</definedName>
    <definedName name="FDC_133_10" hidden="1">"#"</definedName>
    <definedName name="FDC_133_11" hidden="1">"#"</definedName>
    <definedName name="FDC_133_12" hidden="1">"#"</definedName>
    <definedName name="FDC_133_13" hidden="1">"#"</definedName>
    <definedName name="FDC_133_14" hidden="1">"#"</definedName>
    <definedName name="FDC_133_2" hidden="1">"#"</definedName>
    <definedName name="FDC_133_3" hidden="1">"#"</definedName>
    <definedName name="FDC_133_4" hidden="1">"#"</definedName>
    <definedName name="FDC_133_5" hidden="1">"#"</definedName>
    <definedName name="FDC_133_6" hidden="1">"#"</definedName>
    <definedName name="FDC_133_7" hidden="1">"#"</definedName>
    <definedName name="FDC_133_8" hidden="1">"#"</definedName>
    <definedName name="FDC_133_9" hidden="1">"#"</definedName>
    <definedName name="FDC_134_0" hidden="1">"#"</definedName>
    <definedName name="FDC_134_1" hidden="1">"#"</definedName>
    <definedName name="FDC_134_10" hidden="1">"#"</definedName>
    <definedName name="FDC_134_11" hidden="1">"#"</definedName>
    <definedName name="FDC_134_12" hidden="1">"#"</definedName>
    <definedName name="FDC_134_13" hidden="1">"#"</definedName>
    <definedName name="FDC_134_14" hidden="1">"#"</definedName>
    <definedName name="FDC_134_2" hidden="1">"#"</definedName>
    <definedName name="FDC_134_3" hidden="1">"#"</definedName>
    <definedName name="FDC_134_4" hidden="1">"#"</definedName>
    <definedName name="FDC_134_5" hidden="1">"#"</definedName>
    <definedName name="FDC_134_6" hidden="1">"#"</definedName>
    <definedName name="FDC_134_7" hidden="1">"#"</definedName>
    <definedName name="FDC_134_8" hidden="1">"#"</definedName>
    <definedName name="FDC_134_9" hidden="1">"#"</definedName>
    <definedName name="FDC_135_0" hidden="1">"#"</definedName>
    <definedName name="FDC_135_1" hidden="1">"#"</definedName>
    <definedName name="FDC_135_10" hidden="1">"#"</definedName>
    <definedName name="FDC_135_11" hidden="1">"#"</definedName>
    <definedName name="FDC_135_12" hidden="1">"#"</definedName>
    <definedName name="FDC_135_13" hidden="1">"#"</definedName>
    <definedName name="FDC_135_14" hidden="1">"#"</definedName>
    <definedName name="FDC_135_2" hidden="1">"#"</definedName>
    <definedName name="FDC_135_3" hidden="1">"#"</definedName>
    <definedName name="FDC_135_4" hidden="1">"#"</definedName>
    <definedName name="FDC_135_5" hidden="1">"#"</definedName>
    <definedName name="FDC_135_6" hidden="1">"#"</definedName>
    <definedName name="FDC_135_7" hidden="1">"#"</definedName>
    <definedName name="FDC_135_8" hidden="1">"#"</definedName>
    <definedName name="FDC_135_9" hidden="1">"#"</definedName>
    <definedName name="FDC_136_0" hidden="1">"#"</definedName>
    <definedName name="FDC_136_1" hidden="1">"#"</definedName>
    <definedName name="FDC_136_10" hidden="1">"#"</definedName>
    <definedName name="FDC_136_11" hidden="1">"#"</definedName>
    <definedName name="FDC_136_12" hidden="1">"#"</definedName>
    <definedName name="FDC_136_13" hidden="1">"#"</definedName>
    <definedName name="FDC_136_14" hidden="1">"#"</definedName>
    <definedName name="FDC_136_2" hidden="1">"#"</definedName>
    <definedName name="FDC_136_3" hidden="1">"#"</definedName>
    <definedName name="FDC_136_4" hidden="1">"#"</definedName>
    <definedName name="FDC_136_5" hidden="1">"#"</definedName>
    <definedName name="FDC_136_6" hidden="1">"#"</definedName>
    <definedName name="FDC_136_7" hidden="1">"#"</definedName>
    <definedName name="FDC_136_8" hidden="1">"#"</definedName>
    <definedName name="FDC_136_9" hidden="1">"#"</definedName>
    <definedName name="FDC_137_0" hidden="1">"#"</definedName>
    <definedName name="FDC_137_1" hidden="1">"#"</definedName>
    <definedName name="FDC_137_10" hidden="1">"#"</definedName>
    <definedName name="FDC_137_11" hidden="1">"#"</definedName>
    <definedName name="FDC_137_12" hidden="1">"#"</definedName>
    <definedName name="FDC_137_13" hidden="1">"#"</definedName>
    <definedName name="FDC_137_14" hidden="1">"#"</definedName>
    <definedName name="FDC_137_2" hidden="1">"#"</definedName>
    <definedName name="FDC_137_3" hidden="1">"#"</definedName>
    <definedName name="FDC_137_4" hidden="1">"#"</definedName>
    <definedName name="FDC_137_5" hidden="1">"#"</definedName>
    <definedName name="FDC_137_6" hidden="1">"#"</definedName>
    <definedName name="FDC_137_7" hidden="1">"#"</definedName>
    <definedName name="FDC_137_8" hidden="1">"#"</definedName>
    <definedName name="FDC_137_9" hidden="1">"#"</definedName>
    <definedName name="FDC_138_0" hidden="1">"#"</definedName>
    <definedName name="FDC_138_1" hidden="1">"#"</definedName>
    <definedName name="FDC_138_10" hidden="1">"#"</definedName>
    <definedName name="FDC_138_11" hidden="1">"#"</definedName>
    <definedName name="FDC_138_12" hidden="1">"#"</definedName>
    <definedName name="FDC_138_13" hidden="1">"#"</definedName>
    <definedName name="FDC_138_14" hidden="1">"#"</definedName>
    <definedName name="FDC_138_2" hidden="1">"#"</definedName>
    <definedName name="FDC_138_3" hidden="1">"#"</definedName>
    <definedName name="FDC_138_4" hidden="1">"#"</definedName>
    <definedName name="FDC_138_5" hidden="1">"#"</definedName>
    <definedName name="FDC_138_6" hidden="1">"#"</definedName>
    <definedName name="FDC_138_7" hidden="1">"#"</definedName>
    <definedName name="FDC_138_8" hidden="1">"#"</definedName>
    <definedName name="FDC_138_9" hidden="1">"#"</definedName>
    <definedName name="FDC_139_0" hidden="1">"#"</definedName>
    <definedName name="FDC_139_1" hidden="1">"#"</definedName>
    <definedName name="FDC_139_10" hidden="1">"#"</definedName>
    <definedName name="FDC_139_11" hidden="1">"#"</definedName>
    <definedName name="FDC_139_12" hidden="1">"#"</definedName>
    <definedName name="FDC_139_13" hidden="1">"#"</definedName>
    <definedName name="FDC_139_14" hidden="1">"#"</definedName>
    <definedName name="FDC_139_2" hidden="1">"#"</definedName>
    <definedName name="FDC_139_3" hidden="1">"#"</definedName>
    <definedName name="FDC_139_4" hidden="1">"#"</definedName>
    <definedName name="FDC_139_5" hidden="1">"#"</definedName>
    <definedName name="FDC_139_6" hidden="1">"#"</definedName>
    <definedName name="FDC_139_7" hidden="1">"#"</definedName>
    <definedName name="FDC_139_8" hidden="1">"#"</definedName>
    <definedName name="FDC_139_9" hidden="1">"#"</definedName>
    <definedName name="FDC_14_0" hidden="1">"#"</definedName>
    <definedName name="FDC_140_0" hidden="1">"#"</definedName>
    <definedName name="FDC_140_1" hidden="1">"#"</definedName>
    <definedName name="FDC_140_10" hidden="1">"#"</definedName>
    <definedName name="FDC_140_11" hidden="1">"#"</definedName>
    <definedName name="FDC_140_12" hidden="1">"#"</definedName>
    <definedName name="FDC_140_13" hidden="1">"#"</definedName>
    <definedName name="FDC_140_14" hidden="1">"#"</definedName>
    <definedName name="FDC_140_2" hidden="1">"#"</definedName>
    <definedName name="FDC_140_3" hidden="1">"#"</definedName>
    <definedName name="FDC_140_4" hidden="1">"#"</definedName>
    <definedName name="FDC_140_5" hidden="1">"#"</definedName>
    <definedName name="FDC_140_6" hidden="1">"#"</definedName>
    <definedName name="FDC_140_7" hidden="1">"#"</definedName>
    <definedName name="FDC_140_8" hidden="1">"#"</definedName>
    <definedName name="FDC_140_9" hidden="1">"#"</definedName>
    <definedName name="FDC_141_0" hidden="1">"#"</definedName>
    <definedName name="FDC_141_1" hidden="1">"#"</definedName>
    <definedName name="FDC_141_10" hidden="1">"#"</definedName>
    <definedName name="FDC_141_11" hidden="1">"#"</definedName>
    <definedName name="FDC_141_12" hidden="1">"#"</definedName>
    <definedName name="FDC_141_13" hidden="1">"#"</definedName>
    <definedName name="FDC_141_14" hidden="1">"#"</definedName>
    <definedName name="FDC_141_2" hidden="1">"#"</definedName>
    <definedName name="FDC_141_3" hidden="1">"#"</definedName>
    <definedName name="FDC_141_4" hidden="1">"#"</definedName>
    <definedName name="FDC_141_5" hidden="1">"#"</definedName>
    <definedName name="FDC_141_6" hidden="1">"#"</definedName>
    <definedName name="FDC_141_7" hidden="1">"#"</definedName>
    <definedName name="FDC_141_8" hidden="1">"#"</definedName>
    <definedName name="FDC_141_9" hidden="1">"#"</definedName>
    <definedName name="FDC_142_0" hidden="1">"#"</definedName>
    <definedName name="FDC_142_1" hidden="1">"#"</definedName>
    <definedName name="FDC_142_10" hidden="1">"#"</definedName>
    <definedName name="FDC_142_11" hidden="1">"#"</definedName>
    <definedName name="FDC_142_12" hidden="1">"#"</definedName>
    <definedName name="FDC_142_13" hidden="1">"#"</definedName>
    <definedName name="FDC_142_14" hidden="1">"#"</definedName>
    <definedName name="FDC_142_2" hidden="1">"#"</definedName>
    <definedName name="FDC_142_3" hidden="1">"#"</definedName>
    <definedName name="FDC_142_4" hidden="1">"#"</definedName>
    <definedName name="FDC_142_5" hidden="1">"#"</definedName>
    <definedName name="FDC_142_6" hidden="1">"#"</definedName>
    <definedName name="FDC_142_7" hidden="1">"#"</definedName>
    <definedName name="FDC_142_8" hidden="1">"#"</definedName>
    <definedName name="FDC_142_9" hidden="1">"#"</definedName>
    <definedName name="FDC_143_0" hidden="1">"#"</definedName>
    <definedName name="FDC_143_1" hidden="1">"#"</definedName>
    <definedName name="FDC_143_10" hidden="1">"#"</definedName>
    <definedName name="FDC_143_11" hidden="1">"#"</definedName>
    <definedName name="FDC_143_12" hidden="1">"#"</definedName>
    <definedName name="FDC_143_13" hidden="1">"#"</definedName>
    <definedName name="FDC_143_14" hidden="1">"#"</definedName>
    <definedName name="FDC_143_2" hidden="1">"#"</definedName>
    <definedName name="FDC_143_3" hidden="1">"#"</definedName>
    <definedName name="FDC_143_4" hidden="1">"#"</definedName>
    <definedName name="FDC_143_5" hidden="1">"#"</definedName>
    <definedName name="FDC_143_6" hidden="1">"#"</definedName>
    <definedName name="FDC_143_7" hidden="1">"#"</definedName>
    <definedName name="FDC_143_8" hidden="1">"#"</definedName>
    <definedName name="FDC_143_9" hidden="1">"#"</definedName>
    <definedName name="FDC_144_0" hidden="1">"#"</definedName>
    <definedName name="FDC_144_1" hidden="1">"#"</definedName>
    <definedName name="FDC_144_10" hidden="1">"#"</definedName>
    <definedName name="FDC_144_11" hidden="1">"#"</definedName>
    <definedName name="FDC_144_12" hidden="1">"#"</definedName>
    <definedName name="FDC_144_13" hidden="1">"#"</definedName>
    <definedName name="FDC_144_14" hidden="1">"#"</definedName>
    <definedName name="FDC_144_2" hidden="1">"#"</definedName>
    <definedName name="FDC_144_3" hidden="1">"#"</definedName>
    <definedName name="FDC_144_4" hidden="1">"#"</definedName>
    <definedName name="FDC_144_5" hidden="1">"#"</definedName>
    <definedName name="FDC_144_6" hidden="1">"#"</definedName>
    <definedName name="FDC_144_7" hidden="1">"#"</definedName>
    <definedName name="FDC_144_8" hidden="1">"#"</definedName>
    <definedName name="FDC_144_9" hidden="1">"#"</definedName>
    <definedName name="FDC_145_0" hidden="1">"#"</definedName>
    <definedName name="FDC_145_1" hidden="1">"#"</definedName>
    <definedName name="FDC_145_10" hidden="1">"#"</definedName>
    <definedName name="FDC_145_11" hidden="1">"#"</definedName>
    <definedName name="FDC_145_12" hidden="1">"#"</definedName>
    <definedName name="FDC_145_13" hidden="1">"#"</definedName>
    <definedName name="FDC_145_14" hidden="1">"#"</definedName>
    <definedName name="FDC_145_2" hidden="1">"#"</definedName>
    <definedName name="FDC_145_3" hidden="1">"#"</definedName>
    <definedName name="FDC_145_4" hidden="1">"#"</definedName>
    <definedName name="FDC_145_5" hidden="1">"#"</definedName>
    <definedName name="FDC_145_6" hidden="1">"#"</definedName>
    <definedName name="FDC_145_7" hidden="1">"#"</definedName>
    <definedName name="FDC_145_8" hidden="1">"#"</definedName>
    <definedName name="FDC_145_9" hidden="1">"#"</definedName>
    <definedName name="FDC_146_0" hidden="1">"#"</definedName>
    <definedName name="FDC_146_1" hidden="1">"#"</definedName>
    <definedName name="FDC_146_10" hidden="1">"#"</definedName>
    <definedName name="FDC_146_11" hidden="1">"#"</definedName>
    <definedName name="FDC_146_12" hidden="1">"#"</definedName>
    <definedName name="FDC_146_13" hidden="1">"#"</definedName>
    <definedName name="FDC_146_14" hidden="1">"#"</definedName>
    <definedName name="FDC_146_2" hidden="1">"#"</definedName>
    <definedName name="FDC_146_3" hidden="1">"#"</definedName>
    <definedName name="FDC_146_4" hidden="1">"#"</definedName>
    <definedName name="FDC_146_5" hidden="1">"#"</definedName>
    <definedName name="FDC_146_6" hidden="1">"#"</definedName>
    <definedName name="FDC_146_7" hidden="1">"#"</definedName>
    <definedName name="FDC_146_8" hidden="1">"#"</definedName>
    <definedName name="FDC_146_9" hidden="1">"#"</definedName>
    <definedName name="FDC_147_0" hidden="1">"#"</definedName>
    <definedName name="FDC_147_1" hidden="1">"#"</definedName>
    <definedName name="FDC_147_10" hidden="1">"#"</definedName>
    <definedName name="FDC_147_11" hidden="1">"#"</definedName>
    <definedName name="FDC_147_12" hidden="1">"#"</definedName>
    <definedName name="FDC_147_13" hidden="1">"#"</definedName>
    <definedName name="FDC_147_14" hidden="1">"#"</definedName>
    <definedName name="FDC_147_2" hidden="1">"#"</definedName>
    <definedName name="FDC_147_3" hidden="1">"#"</definedName>
    <definedName name="FDC_147_4" hidden="1">"#"</definedName>
    <definedName name="FDC_147_5" hidden="1">"#"</definedName>
    <definedName name="FDC_147_6" hidden="1">"#"</definedName>
    <definedName name="FDC_147_7" hidden="1">"#"</definedName>
    <definedName name="FDC_147_8" hidden="1">"#"</definedName>
    <definedName name="FDC_147_9" hidden="1">"#"</definedName>
    <definedName name="FDC_148_0" hidden="1">"#"</definedName>
    <definedName name="FDC_148_1" hidden="1">"#"</definedName>
    <definedName name="FDC_148_10" hidden="1">"#"</definedName>
    <definedName name="FDC_148_11" hidden="1">"#"</definedName>
    <definedName name="FDC_148_12" hidden="1">"#"</definedName>
    <definedName name="FDC_148_13" hidden="1">"#"</definedName>
    <definedName name="FDC_148_14" hidden="1">"#"</definedName>
    <definedName name="FDC_148_2" hidden="1">"#"</definedName>
    <definedName name="FDC_148_3" hidden="1">"#"</definedName>
    <definedName name="FDC_148_4" hidden="1">"#"</definedName>
    <definedName name="FDC_148_5" hidden="1">"#"</definedName>
    <definedName name="FDC_148_6" hidden="1">"#"</definedName>
    <definedName name="FDC_148_7" hidden="1">"#"</definedName>
    <definedName name="FDC_148_8" hidden="1">"#"</definedName>
    <definedName name="FDC_148_9" hidden="1">"#"</definedName>
    <definedName name="FDC_149_0" hidden="1">"#"</definedName>
    <definedName name="FDC_149_1" hidden="1">"#"</definedName>
    <definedName name="FDC_149_10" hidden="1">"#"</definedName>
    <definedName name="FDC_149_11" hidden="1">"#"</definedName>
    <definedName name="FDC_149_12" hidden="1">"#"</definedName>
    <definedName name="FDC_149_13" hidden="1">"#"</definedName>
    <definedName name="FDC_149_14" hidden="1">"#"</definedName>
    <definedName name="FDC_149_2" hidden="1">"#"</definedName>
    <definedName name="FDC_149_3" hidden="1">"#"</definedName>
    <definedName name="FDC_149_4" hidden="1">"#"</definedName>
    <definedName name="FDC_149_5" hidden="1">"#"</definedName>
    <definedName name="FDC_149_6" hidden="1">"#"</definedName>
    <definedName name="FDC_149_7" hidden="1">"#"</definedName>
    <definedName name="FDC_149_8" hidden="1">"#"</definedName>
    <definedName name="FDC_149_9" hidden="1">"#"</definedName>
    <definedName name="FDC_15_0" hidden="1">"#"</definedName>
    <definedName name="FDC_150_0" hidden="1">"#"</definedName>
    <definedName name="FDC_150_1" hidden="1">"#"</definedName>
    <definedName name="FDC_150_10" hidden="1">"#"</definedName>
    <definedName name="FDC_150_11" hidden="1">"#"</definedName>
    <definedName name="FDC_150_12" hidden="1">"#"</definedName>
    <definedName name="FDC_150_13" hidden="1">"#"</definedName>
    <definedName name="FDC_150_14" hidden="1">"#"</definedName>
    <definedName name="FDC_150_2" hidden="1">"#"</definedName>
    <definedName name="FDC_150_3" hidden="1">"#"</definedName>
    <definedName name="FDC_150_4" hidden="1">"#"</definedName>
    <definedName name="FDC_150_5" hidden="1">"#"</definedName>
    <definedName name="FDC_150_6" hidden="1">"#"</definedName>
    <definedName name="FDC_150_7" hidden="1">"#"</definedName>
    <definedName name="FDC_150_8" hidden="1">"#"</definedName>
    <definedName name="FDC_150_9" hidden="1">"#"</definedName>
    <definedName name="FDC_151_0" hidden="1">"#"</definedName>
    <definedName name="FDC_151_1" hidden="1">"#"</definedName>
    <definedName name="FDC_151_10" hidden="1">"#"</definedName>
    <definedName name="FDC_151_11" hidden="1">"#"</definedName>
    <definedName name="FDC_151_12" hidden="1">"#"</definedName>
    <definedName name="FDC_151_13" hidden="1">"#"</definedName>
    <definedName name="FDC_151_14" hidden="1">"#"</definedName>
    <definedName name="FDC_151_15" hidden="1">"#"</definedName>
    <definedName name="FDC_151_2" hidden="1">"#"</definedName>
    <definedName name="FDC_151_3" hidden="1">"#"</definedName>
    <definedName name="FDC_151_4" hidden="1">"#"</definedName>
    <definedName name="FDC_151_5" hidden="1">"#"</definedName>
    <definedName name="FDC_151_6" hidden="1">"#"</definedName>
    <definedName name="FDC_151_7" hidden="1">"#"</definedName>
    <definedName name="FDC_151_8" hidden="1">"#"</definedName>
    <definedName name="FDC_151_9" hidden="1">"#"</definedName>
    <definedName name="FDC_152_0" hidden="1">"#"</definedName>
    <definedName name="FDC_152_1" hidden="1">"#"</definedName>
    <definedName name="FDC_152_10" hidden="1">"#"</definedName>
    <definedName name="FDC_152_11" hidden="1">"#"</definedName>
    <definedName name="FDC_152_12" hidden="1">"#"</definedName>
    <definedName name="FDC_152_13" hidden="1">"#"</definedName>
    <definedName name="FDC_152_14" hidden="1">"#"</definedName>
    <definedName name="FDC_152_15" hidden="1">"#"</definedName>
    <definedName name="FDC_152_2" hidden="1">"#"</definedName>
    <definedName name="FDC_152_3" hidden="1">"#"</definedName>
    <definedName name="FDC_152_4" hidden="1">"#"</definedName>
    <definedName name="FDC_152_5" hidden="1">"#"</definedName>
    <definedName name="FDC_152_6" hidden="1">"#"</definedName>
    <definedName name="FDC_152_7" hidden="1">"#"</definedName>
    <definedName name="FDC_152_8" hidden="1">"#"</definedName>
    <definedName name="FDC_152_9" hidden="1">"#"</definedName>
    <definedName name="FDC_153_0" hidden="1">"#"</definedName>
    <definedName name="FDC_153_1" hidden="1">"#"</definedName>
    <definedName name="FDC_153_10" hidden="1">"#"</definedName>
    <definedName name="FDC_153_11" hidden="1">"#"</definedName>
    <definedName name="FDC_153_12" hidden="1">"#"</definedName>
    <definedName name="FDC_153_13" hidden="1">"#"</definedName>
    <definedName name="FDC_153_14" hidden="1">"#"</definedName>
    <definedName name="FDC_153_2" hidden="1">"#"</definedName>
    <definedName name="FDC_153_3" hidden="1">"#"</definedName>
    <definedName name="FDC_153_4" hidden="1">"#"</definedName>
    <definedName name="FDC_153_5" hidden="1">"#"</definedName>
    <definedName name="FDC_153_6" hidden="1">"#"</definedName>
    <definedName name="FDC_153_7" hidden="1">"#"</definedName>
    <definedName name="FDC_153_8" hidden="1">"#"</definedName>
    <definedName name="FDC_153_9" hidden="1">"#"</definedName>
    <definedName name="FDC_154_0" hidden="1">"#"</definedName>
    <definedName name="FDC_154_1" hidden="1">"#"</definedName>
    <definedName name="FDC_154_10" hidden="1">"#"</definedName>
    <definedName name="FDC_154_11" hidden="1">"#"</definedName>
    <definedName name="FDC_154_12" hidden="1">"#"</definedName>
    <definedName name="FDC_154_13" hidden="1">"#"</definedName>
    <definedName name="FDC_154_14" hidden="1">"#"</definedName>
    <definedName name="FDC_154_2" hidden="1">"#"</definedName>
    <definedName name="FDC_154_3" hidden="1">"#"</definedName>
    <definedName name="FDC_154_4" hidden="1">"#"</definedName>
    <definedName name="FDC_154_5" hidden="1">"#"</definedName>
    <definedName name="FDC_154_6" hidden="1">"#"</definedName>
    <definedName name="FDC_154_7" hidden="1">"#"</definedName>
    <definedName name="FDC_154_8" hidden="1">"#"</definedName>
    <definedName name="FDC_154_9" hidden="1">"#"</definedName>
    <definedName name="FDC_155_0" hidden="1">"#"</definedName>
    <definedName name="FDC_155_1" hidden="1">"#"</definedName>
    <definedName name="FDC_155_10" hidden="1">"#"</definedName>
    <definedName name="FDC_155_11" hidden="1">"#"</definedName>
    <definedName name="FDC_155_12" hidden="1">"#"</definedName>
    <definedName name="FDC_155_13" hidden="1">"#"</definedName>
    <definedName name="FDC_155_14" hidden="1">"#"</definedName>
    <definedName name="FDC_155_15" hidden="1">"#"</definedName>
    <definedName name="FDC_155_2" hidden="1">"#"</definedName>
    <definedName name="FDC_155_3" hidden="1">"#"</definedName>
    <definedName name="FDC_155_4" hidden="1">"#"</definedName>
    <definedName name="FDC_155_5" hidden="1">"#"</definedName>
    <definedName name="FDC_155_6" hidden="1">"#"</definedName>
    <definedName name="FDC_155_7" hidden="1">"#"</definedName>
    <definedName name="FDC_155_8" hidden="1">"#"</definedName>
    <definedName name="FDC_155_9" hidden="1">"#"</definedName>
    <definedName name="FDC_156_0" hidden="1">"#"</definedName>
    <definedName name="FDC_156_1" hidden="1">"#"</definedName>
    <definedName name="FDC_156_10" hidden="1">"#"</definedName>
    <definedName name="FDC_156_11" hidden="1">"#"</definedName>
    <definedName name="FDC_156_12" hidden="1">"#"</definedName>
    <definedName name="FDC_156_13" hidden="1">"#"</definedName>
    <definedName name="FDC_156_14" hidden="1">"#"</definedName>
    <definedName name="FDC_156_15" hidden="1">"#"</definedName>
    <definedName name="FDC_156_2" hidden="1">"#"</definedName>
    <definedName name="FDC_156_3" hidden="1">"#"</definedName>
    <definedName name="FDC_156_4" hidden="1">"#"</definedName>
    <definedName name="FDC_156_5" hidden="1">"#"</definedName>
    <definedName name="FDC_156_6" hidden="1">"#"</definedName>
    <definedName name="FDC_156_7" hidden="1">"#"</definedName>
    <definedName name="FDC_156_8" hidden="1">"#"</definedName>
    <definedName name="FDC_156_9" hidden="1">"#"</definedName>
    <definedName name="FDC_157_0" hidden="1">"#"</definedName>
    <definedName name="FDC_157_1" hidden="1">"#"</definedName>
    <definedName name="FDC_157_10" hidden="1">"#"</definedName>
    <definedName name="FDC_157_100" hidden="1">"#"</definedName>
    <definedName name="FDC_157_101" hidden="1">"#"</definedName>
    <definedName name="FDC_157_102" hidden="1">"#"</definedName>
    <definedName name="FDC_157_103" hidden="1">"#"</definedName>
    <definedName name="FDC_157_104" hidden="1">"#"</definedName>
    <definedName name="FDC_157_105" hidden="1">"#"</definedName>
    <definedName name="FDC_157_106" hidden="1">"#"</definedName>
    <definedName name="FDC_157_107" hidden="1">"#"</definedName>
    <definedName name="FDC_157_108" hidden="1">"#"</definedName>
    <definedName name="FDC_157_109" hidden="1">"#"</definedName>
    <definedName name="FDC_157_11" hidden="1">"#"</definedName>
    <definedName name="FDC_157_110" hidden="1">"#"</definedName>
    <definedName name="FDC_157_111" hidden="1">"#"</definedName>
    <definedName name="FDC_157_112" hidden="1">"#"</definedName>
    <definedName name="FDC_157_113" hidden="1">"#"</definedName>
    <definedName name="FDC_157_114" hidden="1">"#"</definedName>
    <definedName name="FDC_157_115" hidden="1">"#"</definedName>
    <definedName name="FDC_157_116" hidden="1">"#"</definedName>
    <definedName name="FDC_157_117" hidden="1">"#"</definedName>
    <definedName name="FDC_157_118" hidden="1">"#"</definedName>
    <definedName name="FDC_157_119" hidden="1">"#"</definedName>
    <definedName name="FDC_157_12" hidden="1">"#"</definedName>
    <definedName name="FDC_157_120" hidden="1">"#"</definedName>
    <definedName name="FDC_157_121" hidden="1">"#"</definedName>
    <definedName name="FDC_157_122" hidden="1">"#"</definedName>
    <definedName name="FDC_157_123" hidden="1">"#"</definedName>
    <definedName name="FDC_157_124" hidden="1">"#"</definedName>
    <definedName name="FDC_157_125" hidden="1">"#"</definedName>
    <definedName name="FDC_157_126" hidden="1">"#"</definedName>
    <definedName name="FDC_157_127" hidden="1">"#"</definedName>
    <definedName name="FDC_157_128" hidden="1">"#"</definedName>
    <definedName name="FDC_157_129" hidden="1">"#"</definedName>
    <definedName name="FDC_157_13" hidden="1">"#"</definedName>
    <definedName name="FDC_157_130" hidden="1">"#"</definedName>
    <definedName name="FDC_157_131" hidden="1">"#"</definedName>
    <definedName name="FDC_157_132" hidden="1">"#"</definedName>
    <definedName name="FDC_157_133" hidden="1">"#"</definedName>
    <definedName name="FDC_157_134" hidden="1">"#"</definedName>
    <definedName name="FDC_157_135" hidden="1">"#"</definedName>
    <definedName name="FDC_157_136" hidden="1">"#"</definedName>
    <definedName name="FDC_157_137" hidden="1">"#"</definedName>
    <definedName name="FDC_157_138" hidden="1">"#"</definedName>
    <definedName name="FDC_157_139" hidden="1">"#"</definedName>
    <definedName name="FDC_157_14" hidden="1">"#"</definedName>
    <definedName name="FDC_157_140" hidden="1">"#"</definedName>
    <definedName name="FDC_157_141" hidden="1">"#"</definedName>
    <definedName name="FDC_157_142" hidden="1">"#"</definedName>
    <definedName name="FDC_157_143" hidden="1">"#"</definedName>
    <definedName name="FDC_157_144" hidden="1">"#"</definedName>
    <definedName name="FDC_157_145" hidden="1">"#"</definedName>
    <definedName name="FDC_157_146" hidden="1">"#"</definedName>
    <definedName name="FDC_157_147" hidden="1">"#"</definedName>
    <definedName name="FDC_157_148" hidden="1">"#"</definedName>
    <definedName name="FDC_157_149" hidden="1">"#"</definedName>
    <definedName name="FDC_157_15" hidden="1">"#"</definedName>
    <definedName name="FDC_157_150" hidden="1">"#"</definedName>
    <definedName name="FDC_157_151" hidden="1">"#"</definedName>
    <definedName name="FDC_157_152" hidden="1">"#"</definedName>
    <definedName name="FDC_157_153" hidden="1">"#"</definedName>
    <definedName name="FDC_157_154" hidden="1">"#"</definedName>
    <definedName name="FDC_157_155" hidden="1">"#"</definedName>
    <definedName name="FDC_157_156" hidden="1">"#"</definedName>
    <definedName name="FDC_157_157" hidden="1">"#"</definedName>
    <definedName name="FDC_157_158" hidden="1">"#"</definedName>
    <definedName name="FDC_157_159" hidden="1">"#"</definedName>
    <definedName name="FDC_157_16" hidden="1">"#"</definedName>
    <definedName name="FDC_157_160" hidden="1">"#"</definedName>
    <definedName name="FDC_157_161" hidden="1">"#"</definedName>
    <definedName name="FDC_157_162" hidden="1">"#"</definedName>
    <definedName name="FDC_157_163" hidden="1">"#"</definedName>
    <definedName name="FDC_157_164" hidden="1">"#"</definedName>
    <definedName name="FDC_157_165" hidden="1">"#"</definedName>
    <definedName name="FDC_157_166" hidden="1">"#"</definedName>
    <definedName name="FDC_157_167" hidden="1">"#"</definedName>
    <definedName name="FDC_157_168" hidden="1">"#"</definedName>
    <definedName name="FDC_157_169" hidden="1">"#"</definedName>
    <definedName name="FDC_157_17" hidden="1">"#"</definedName>
    <definedName name="FDC_157_170" hidden="1">"#"</definedName>
    <definedName name="FDC_157_171" hidden="1">"#"</definedName>
    <definedName name="FDC_157_172" hidden="1">"#"</definedName>
    <definedName name="FDC_157_173" hidden="1">"#"</definedName>
    <definedName name="FDC_157_174" hidden="1">"#"</definedName>
    <definedName name="FDC_157_175" hidden="1">"#"</definedName>
    <definedName name="FDC_157_176" hidden="1">"#"</definedName>
    <definedName name="FDC_157_177" hidden="1">"#"</definedName>
    <definedName name="FDC_157_178" hidden="1">"#"</definedName>
    <definedName name="FDC_157_179" hidden="1">"#"</definedName>
    <definedName name="FDC_157_18" hidden="1">"#"</definedName>
    <definedName name="FDC_157_180" hidden="1">"#"</definedName>
    <definedName name="FDC_157_181" hidden="1">"#"</definedName>
    <definedName name="FDC_157_182" hidden="1">"#"</definedName>
    <definedName name="FDC_157_183" hidden="1">"#"</definedName>
    <definedName name="FDC_157_184" hidden="1">"#"</definedName>
    <definedName name="FDC_157_185" hidden="1">"#"</definedName>
    <definedName name="FDC_157_186" hidden="1">"#"</definedName>
    <definedName name="FDC_157_187" hidden="1">"#"</definedName>
    <definedName name="FDC_157_188" hidden="1">"#"</definedName>
    <definedName name="FDC_157_189" hidden="1">"#"</definedName>
    <definedName name="FDC_157_19" hidden="1">"#"</definedName>
    <definedName name="FDC_157_190" hidden="1">"#"</definedName>
    <definedName name="FDC_157_191" hidden="1">"#"</definedName>
    <definedName name="FDC_157_192" hidden="1">"#"</definedName>
    <definedName name="FDC_157_193" hidden="1">"#"</definedName>
    <definedName name="FDC_157_194" hidden="1">"#"</definedName>
    <definedName name="FDC_157_195" hidden="1">"#"</definedName>
    <definedName name="FDC_157_196" hidden="1">"#"</definedName>
    <definedName name="FDC_157_197" hidden="1">"#"</definedName>
    <definedName name="FDC_157_198" hidden="1">"#"</definedName>
    <definedName name="FDC_157_199" hidden="1">"#"</definedName>
    <definedName name="FDC_157_2" hidden="1">"#"</definedName>
    <definedName name="FDC_157_20" hidden="1">"#"</definedName>
    <definedName name="FDC_157_200" hidden="1">"#"</definedName>
    <definedName name="FDC_157_201" hidden="1">"#"</definedName>
    <definedName name="FDC_157_202" hidden="1">"#"</definedName>
    <definedName name="FDC_157_203" hidden="1">"#"</definedName>
    <definedName name="FDC_157_204" hidden="1">"#"</definedName>
    <definedName name="FDC_157_205" hidden="1">"#"</definedName>
    <definedName name="FDC_157_206" hidden="1">"#"</definedName>
    <definedName name="FDC_157_207" hidden="1">"#"</definedName>
    <definedName name="FDC_157_208" hidden="1">"#"</definedName>
    <definedName name="FDC_157_209" hidden="1">"#"</definedName>
    <definedName name="FDC_157_21" hidden="1">"#"</definedName>
    <definedName name="FDC_157_210" hidden="1">"#"</definedName>
    <definedName name="FDC_157_211" hidden="1">"#"</definedName>
    <definedName name="FDC_157_212" hidden="1">"#"</definedName>
    <definedName name="FDC_157_213" hidden="1">"#"</definedName>
    <definedName name="FDC_157_214" hidden="1">"#"</definedName>
    <definedName name="FDC_157_215" hidden="1">"#"</definedName>
    <definedName name="FDC_157_216" hidden="1">"#"</definedName>
    <definedName name="FDC_157_217" hidden="1">"#"</definedName>
    <definedName name="FDC_157_218" hidden="1">"#"</definedName>
    <definedName name="FDC_157_219" hidden="1">"#"</definedName>
    <definedName name="FDC_157_22" hidden="1">"#"</definedName>
    <definedName name="FDC_157_220" hidden="1">"#"</definedName>
    <definedName name="FDC_157_221" hidden="1">"#"</definedName>
    <definedName name="FDC_157_222" hidden="1">"#"</definedName>
    <definedName name="FDC_157_223" hidden="1">"#"</definedName>
    <definedName name="FDC_157_224" hidden="1">"#"</definedName>
    <definedName name="FDC_157_225" hidden="1">"#"</definedName>
    <definedName name="FDC_157_226" hidden="1">"#"</definedName>
    <definedName name="FDC_157_227" hidden="1">"#"</definedName>
    <definedName name="FDC_157_228" hidden="1">"#"</definedName>
    <definedName name="FDC_157_229" hidden="1">"#"</definedName>
    <definedName name="FDC_157_23" hidden="1">"#"</definedName>
    <definedName name="FDC_157_230" hidden="1">"#"</definedName>
    <definedName name="FDC_157_231" hidden="1">"#"</definedName>
    <definedName name="FDC_157_232" hidden="1">"#"</definedName>
    <definedName name="FDC_157_233" hidden="1">"#"</definedName>
    <definedName name="FDC_157_234" hidden="1">"#"</definedName>
    <definedName name="FDC_157_235" hidden="1">"#"</definedName>
    <definedName name="FDC_157_236" hidden="1">"#"</definedName>
    <definedName name="FDC_157_237" hidden="1">"#"</definedName>
    <definedName name="FDC_157_238" hidden="1">"#"</definedName>
    <definedName name="FDC_157_239" hidden="1">"#"</definedName>
    <definedName name="FDC_157_24" hidden="1">"#"</definedName>
    <definedName name="FDC_157_240" hidden="1">"#"</definedName>
    <definedName name="FDC_157_241" hidden="1">"#"</definedName>
    <definedName name="FDC_157_242" hidden="1">"#"</definedName>
    <definedName name="FDC_157_243" hidden="1">"#"</definedName>
    <definedName name="FDC_157_244" hidden="1">"#"</definedName>
    <definedName name="FDC_157_245" hidden="1">"#"</definedName>
    <definedName name="FDC_157_246" hidden="1">"#"</definedName>
    <definedName name="FDC_157_247" hidden="1">"#"</definedName>
    <definedName name="FDC_157_248" hidden="1">"#"</definedName>
    <definedName name="FDC_157_249" hidden="1">"#"</definedName>
    <definedName name="FDC_157_25" hidden="1">"#"</definedName>
    <definedName name="FDC_157_250" hidden="1">"#"</definedName>
    <definedName name="FDC_157_251" hidden="1">"#"</definedName>
    <definedName name="FDC_157_252" hidden="1">"#"</definedName>
    <definedName name="FDC_157_26" hidden="1">"#"</definedName>
    <definedName name="FDC_157_27" hidden="1">"#"</definedName>
    <definedName name="FDC_157_28" hidden="1">"#"</definedName>
    <definedName name="FDC_157_29" hidden="1">"#"</definedName>
    <definedName name="FDC_157_3" hidden="1">"#"</definedName>
    <definedName name="FDC_157_30" hidden="1">"#"</definedName>
    <definedName name="FDC_157_31" hidden="1">"#"</definedName>
    <definedName name="FDC_157_32" hidden="1">"#"</definedName>
    <definedName name="FDC_157_33" hidden="1">"#"</definedName>
    <definedName name="FDC_157_34" hidden="1">"#"</definedName>
    <definedName name="FDC_157_35" hidden="1">"#"</definedName>
    <definedName name="FDC_157_36" hidden="1">"#"</definedName>
    <definedName name="FDC_157_37" hidden="1">"#"</definedName>
    <definedName name="FDC_157_38" hidden="1">"#"</definedName>
    <definedName name="FDC_157_39" hidden="1">"#"</definedName>
    <definedName name="FDC_157_4" hidden="1">"#"</definedName>
    <definedName name="FDC_157_40" hidden="1">"#"</definedName>
    <definedName name="FDC_157_41" hidden="1">"#"</definedName>
    <definedName name="FDC_157_42" hidden="1">"#"</definedName>
    <definedName name="FDC_157_43" hidden="1">"#"</definedName>
    <definedName name="FDC_157_44" hidden="1">"#"</definedName>
    <definedName name="FDC_157_45" hidden="1">"#"</definedName>
    <definedName name="FDC_157_46" hidden="1">"#"</definedName>
    <definedName name="FDC_157_47" hidden="1">"#"</definedName>
    <definedName name="FDC_157_48" hidden="1">"#"</definedName>
    <definedName name="FDC_157_49" hidden="1">"#"</definedName>
    <definedName name="FDC_157_5" hidden="1">"#"</definedName>
    <definedName name="FDC_157_50" hidden="1">"#"</definedName>
    <definedName name="FDC_157_51" hidden="1">"#"</definedName>
    <definedName name="FDC_157_52" hidden="1">"#"</definedName>
    <definedName name="FDC_157_53" hidden="1">"#"</definedName>
    <definedName name="FDC_157_54" hidden="1">"#"</definedName>
    <definedName name="FDC_157_55" hidden="1">"#"</definedName>
    <definedName name="FDC_157_56" hidden="1">"#"</definedName>
    <definedName name="FDC_157_57" hidden="1">"#"</definedName>
    <definedName name="FDC_157_58" hidden="1">"#"</definedName>
    <definedName name="FDC_157_59" hidden="1">"#"</definedName>
    <definedName name="FDC_157_6" hidden="1">"#"</definedName>
    <definedName name="FDC_157_60" hidden="1">"#"</definedName>
    <definedName name="FDC_157_61" hidden="1">"#"</definedName>
    <definedName name="FDC_157_62" hidden="1">"#"</definedName>
    <definedName name="FDC_157_63" hidden="1">"#"</definedName>
    <definedName name="FDC_157_64" hidden="1">"#"</definedName>
    <definedName name="FDC_157_65" hidden="1">"#"</definedName>
    <definedName name="FDC_157_66" hidden="1">"#"</definedName>
    <definedName name="FDC_157_67" hidden="1">"#"</definedName>
    <definedName name="FDC_157_68" hidden="1">"#"</definedName>
    <definedName name="FDC_157_69" hidden="1">"#"</definedName>
    <definedName name="FDC_157_7" hidden="1">"#"</definedName>
    <definedName name="FDC_157_70" hidden="1">"#"</definedName>
    <definedName name="FDC_157_71" hidden="1">"#"</definedName>
    <definedName name="FDC_157_72" hidden="1">"#"</definedName>
    <definedName name="FDC_157_73" hidden="1">"#"</definedName>
    <definedName name="FDC_157_74" hidden="1">"#"</definedName>
    <definedName name="FDC_157_75" hidden="1">"#"</definedName>
    <definedName name="FDC_157_76" hidden="1">"#"</definedName>
    <definedName name="FDC_157_77" hidden="1">"#"</definedName>
    <definedName name="FDC_157_78" hidden="1">"#"</definedName>
    <definedName name="FDC_157_79" hidden="1">"#"</definedName>
    <definedName name="FDC_157_8" hidden="1">"#"</definedName>
    <definedName name="FDC_157_80" hidden="1">"#"</definedName>
    <definedName name="FDC_157_81" hidden="1">"#"</definedName>
    <definedName name="FDC_157_82" hidden="1">"#"</definedName>
    <definedName name="FDC_157_83" hidden="1">"#"</definedName>
    <definedName name="FDC_157_84" hidden="1">"#"</definedName>
    <definedName name="FDC_157_85" hidden="1">"#"</definedName>
    <definedName name="FDC_157_86" hidden="1">"#"</definedName>
    <definedName name="FDC_157_87" hidden="1">"#"</definedName>
    <definedName name="FDC_157_88" hidden="1">"#"</definedName>
    <definedName name="FDC_157_89" hidden="1">"#"</definedName>
    <definedName name="FDC_157_9" hidden="1">"#"</definedName>
    <definedName name="FDC_157_90" hidden="1">"#"</definedName>
    <definedName name="FDC_157_91" hidden="1">"#"</definedName>
    <definedName name="FDC_157_92" hidden="1">"#"</definedName>
    <definedName name="FDC_157_93" hidden="1">"#"</definedName>
    <definedName name="FDC_157_94" hidden="1">"#"</definedName>
    <definedName name="FDC_157_95" hidden="1">"#"</definedName>
    <definedName name="FDC_157_96" hidden="1">"#"</definedName>
    <definedName name="FDC_157_97" hidden="1">"#"</definedName>
    <definedName name="FDC_157_98" hidden="1">"#"</definedName>
    <definedName name="FDC_157_99" hidden="1">"#"</definedName>
    <definedName name="FDC_158_0" hidden="1">"#"</definedName>
    <definedName name="FDC_158_1" hidden="1">"#"</definedName>
    <definedName name="FDC_158_10" hidden="1">"#"</definedName>
    <definedName name="FDC_158_11" hidden="1">"#"</definedName>
    <definedName name="FDC_158_12" hidden="1">"#"</definedName>
    <definedName name="FDC_158_13" hidden="1">"#"</definedName>
    <definedName name="FDC_158_14" hidden="1">"#"</definedName>
    <definedName name="FDC_158_15" hidden="1">"#"</definedName>
    <definedName name="FDC_158_2" hidden="1">"#"</definedName>
    <definedName name="FDC_158_3" hidden="1">"#"</definedName>
    <definedName name="FDC_158_4" hidden="1">"#"</definedName>
    <definedName name="FDC_158_5" hidden="1">"#"</definedName>
    <definedName name="FDC_158_6" hidden="1">"#"</definedName>
    <definedName name="FDC_158_7" hidden="1">"#"</definedName>
    <definedName name="FDC_158_8" hidden="1">"#"</definedName>
    <definedName name="FDC_158_9" hidden="1">"#"</definedName>
    <definedName name="FDC_159_0" hidden="1">"#"</definedName>
    <definedName name="FDC_159_1" hidden="1">"#"</definedName>
    <definedName name="FDC_159_10" hidden="1">"#"</definedName>
    <definedName name="FDC_159_11" hidden="1">"#"</definedName>
    <definedName name="FDC_159_12" hidden="1">"#"</definedName>
    <definedName name="FDC_159_13" hidden="1">"#"</definedName>
    <definedName name="FDC_159_14" hidden="1">"#"</definedName>
    <definedName name="FDC_159_15" hidden="1">"#"</definedName>
    <definedName name="FDC_159_2" hidden="1">"#"</definedName>
    <definedName name="FDC_159_3" hidden="1">"#"</definedName>
    <definedName name="FDC_159_4" hidden="1">"#"</definedName>
    <definedName name="FDC_159_5" hidden="1">"#"</definedName>
    <definedName name="FDC_159_6" hidden="1">"#"</definedName>
    <definedName name="FDC_159_7" hidden="1">"#"</definedName>
    <definedName name="FDC_159_8" hidden="1">"#"</definedName>
    <definedName name="FDC_159_9" hidden="1">"#"</definedName>
    <definedName name="FDC_16_0" hidden="1">"#"</definedName>
    <definedName name="FDC_160_0" hidden="1">"#"</definedName>
    <definedName name="FDC_160_1" hidden="1">"#"</definedName>
    <definedName name="FDC_160_10" hidden="1">"#"</definedName>
    <definedName name="FDC_160_11" hidden="1">"#"</definedName>
    <definedName name="FDC_160_12" hidden="1">"#"</definedName>
    <definedName name="FDC_160_13" hidden="1">"#"</definedName>
    <definedName name="FDC_160_14" hidden="1">"#"</definedName>
    <definedName name="FDC_160_15" hidden="1">"#"</definedName>
    <definedName name="FDC_160_2" hidden="1">"#"</definedName>
    <definedName name="FDC_160_3" hidden="1">"#"</definedName>
    <definedName name="FDC_160_4" hidden="1">"#"</definedName>
    <definedName name="FDC_160_5" hidden="1">"#"</definedName>
    <definedName name="FDC_160_6" hidden="1">"#"</definedName>
    <definedName name="FDC_160_7" hidden="1">"#"</definedName>
    <definedName name="FDC_160_8" hidden="1">"#"</definedName>
    <definedName name="FDC_160_9" hidden="1">"#"</definedName>
    <definedName name="FDC_161_0" hidden="1">"#"</definedName>
    <definedName name="FDC_161_1" hidden="1">"#"</definedName>
    <definedName name="FDC_161_10" hidden="1">"#"</definedName>
    <definedName name="FDC_161_11" hidden="1">"#"</definedName>
    <definedName name="FDC_161_12" hidden="1">"#"</definedName>
    <definedName name="FDC_161_13" hidden="1">"#"</definedName>
    <definedName name="FDC_161_14" hidden="1">"#"</definedName>
    <definedName name="FDC_161_2" hidden="1">"#"</definedName>
    <definedName name="FDC_161_3" hidden="1">"#"</definedName>
    <definedName name="FDC_161_4" hidden="1">"#"</definedName>
    <definedName name="FDC_161_5" hidden="1">"#"</definedName>
    <definedName name="FDC_161_6" hidden="1">"#"</definedName>
    <definedName name="FDC_161_7" hidden="1">"#"</definedName>
    <definedName name="FDC_161_8" hidden="1">"#"</definedName>
    <definedName name="FDC_161_9" hidden="1">"#"</definedName>
    <definedName name="FDC_162_0" hidden="1">"#"</definedName>
    <definedName name="FDC_162_1" hidden="1">"#"</definedName>
    <definedName name="FDC_162_10" hidden="1">"#"</definedName>
    <definedName name="FDC_162_11" hidden="1">"#"</definedName>
    <definedName name="FDC_162_12" hidden="1">"#"</definedName>
    <definedName name="FDC_162_13" hidden="1">"#"</definedName>
    <definedName name="FDC_162_14" hidden="1">"#"</definedName>
    <definedName name="FDC_162_15" hidden="1">"#"</definedName>
    <definedName name="FDC_162_2" hidden="1">"#"</definedName>
    <definedName name="FDC_162_3" hidden="1">"#"</definedName>
    <definedName name="FDC_162_4" hidden="1">"#"</definedName>
    <definedName name="FDC_162_5" hidden="1">"#"</definedName>
    <definedName name="FDC_162_6" hidden="1">"#"</definedName>
    <definedName name="FDC_162_7" hidden="1">"#"</definedName>
    <definedName name="FDC_162_8" hidden="1">"#"</definedName>
    <definedName name="FDC_162_9" hidden="1">"#"</definedName>
    <definedName name="FDC_163_0" hidden="1">"#"</definedName>
    <definedName name="FDC_163_1" hidden="1">"#"</definedName>
    <definedName name="FDC_163_10" hidden="1">"#"</definedName>
    <definedName name="FDC_163_11" hidden="1">"#"</definedName>
    <definedName name="FDC_163_12" hidden="1">"#"</definedName>
    <definedName name="FDC_163_13" hidden="1">"#"</definedName>
    <definedName name="FDC_163_14" hidden="1">"#"</definedName>
    <definedName name="FDC_163_15" hidden="1">"#"</definedName>
    <definedName name="FDC_163_2" hidden="1">"#"</definedName>
    <definedName name="FDC_163_3" hidden="1">"#"</definedName>
    <definedName name="FDC_163_4" hidden="1">"#"</definedName>
    <definedName name="FDC_163_5" hidden="1">"#"</definedName>
    <definedName name="FDC_163_6" hidden="1">"#"</definedName>
    <definedName name="FDC_163_7" hidden="1">"#"</definedName>
    <definedName name="FDC_163_8" hidden="1">"#"</definedName>
    <definedName name="FDC_163_9" hidden="1">"#"</definedName>
    <definedName name="FDC_164_0" hidden="1">"#"</definedName>
    <definedName name="FDC_164_1" hidden="1">"#"</definedName>
    <definedName name="FDC_164_10" hidden="1">"#"</definedName>
    <definedName name="FDC_164_11" hidden="1">"#"</definedName>
    <definedName name="FDC_164_12" hidden="1">"#"</definedName>
    <definedName name="FDC_164_13" hidden="1">"#"</definedName>
    <definedName name="FDC_164_14" hidden="1">"#"</definedName>
    <definedName name="FDC_164_15" hidden="1">"#"</definedName>
    <definedName name="FDC_164_2" hidden="1">"#"</definedName>
    <definedName name="FDC_164_3" hidden="1">"#"</definedName>
    <definedName name="FDC_164_4" hidden="1">"#"</definedName>
    <definedName name="FDC_164_5" hidden="1">"#"</definedName>
    <definedName name="FDC_164_6" hidden="1">"#"</definedName>
    <definedName name="FDC_164_7" hidden="1">"#"</definedName>
    <definedName name="FDC_164_8" hidden="1">"#"</definedName>
    <definedName name="FDC_164_9" hidden="1">"#"</definedName>
    <definedName name="FDC_165_0" hidden="1">"#"</definedName>
    <definedName name="FDC_165_1" hidden="1">"#"</definedName>
    <definedName name="FDC_165_10" hidden="1">"#"</definedName>
    <definedName name="FDC_165_11" hidden="1">"#"</definedName>
    <definedName name="FDC_165_12" hidden="1">"#"</definedName>
    <definedName name="FDC_165_13" hidden="1">"#"</definedName>
    <definedName name="FDC_165_14" hidden="1">"#"</definedName>
    <definedName name="FDC_165_2" hidden="1">"#"</definedName>
    <definedName name="FDC_165_3" hidden="1">"#"</definedName>
    <definedName name="FDC_165_4" hidden="1">"#"</definedName>
    <definedName name="FDC_165_5" hidden="1">"#"</definedName>
    <definedName name="FDC_165_6" hidden="1">"#"</definedName>
    <definedName name="FDC_165_7" hidden="1">"#"</definedName>
    <definedName name="FDC_165_8" hidden="1">"#"</definedName>
    <definedName name="FDC_165_9" hidden="1">"#"</definedName>
    <definedName name="FDC_166_0" hidden="1">"#"</definedName>
    <definedName name="FDC_166_1" hidden="1">"#"</definedName>
    <definedName name="FDC_166_10" hidden="1">"#"</definedName>
    <definedName name="FDC_166_11" hidden="1">"#"</definedName>
    <definedName name="FDC_166_12" hidden="1">"#"</definedName>
    <definedName name="FDC_166_13" hidden="1">"#"</definedName>
    <definedName name="FDC_166_14" hidden="1">"#"</definedName>
    <definedName name="FDC_166_15" hidden="1">"#"</definedName>
    <definedName name="FDC_166_2" hidden="1">"#"</definedName>
    <definedName name="FDC_166_3" hidden="1">"#"</definedName>
    <definedName name="FDC_166_4" hidden="1">"#"</definedName>
    <definedName name="FDC_166_5" hidden="1">"#"</definedName>
    <definedName name="FDC_166_6" hidden="1">"#"</definedName>
    <definedName name="FDC_166_7" hidden="1">"#"</definedName>
    <definedName name="FDC_166_8" hidden="1">"#"</definedName>
    <definedName name="FDC_166_9" hidden="1">"#"</definedName>
    <definedName name="FDC_167_0" hidden="1">"#"</definedName>
    <definedName name="FDC_167_1" hidden="1">"#"</definedName>
    <definedName name="FDC_167_10" hidden="1">"#"</definedName>
    <definedName name="FDC_167_11" hidden="1">"#"</definedName>
    <definedName name="FDC_167_12" hidden="1">"#"</definedName>
    <definedName name="FDC_167_13" hidden="1">"#"</definedName>
    <definedName name="FDC_167_14" hidden="1">"#"</definedName>
    <definedName name="FDC_167_2" hidden="1">"#"</definedName>
    <definedName name="FDC_167_3" hidden="1">"#"</definedName>
    <definedName name="FDC_167_4" hidden="1">"#"</definedName>
    <definedName name="FDC_167_5" hidden="1">"#"</definedName>
    <definedName name="FDC_167_6" hidden="1">"#"</definedName>
    <definedName name="FDC_167_7" hidden="1">"#"</definedName>
    <definedName name="FDC_167_8" hidden="1">"#"</definedName>
    <definedName name="FDC_167_9" hidden="1">"#"</definedName>
    <definedName name="FDC_168_0" hidden="1">"#"</definedName>
    <definedName name="FDC_168_1" hidden="1">"#"</definedName>
    <definedName name="FDC_168_2" hidden="1">"#"</definedName>
    <definedName name="FDC_169_0" hidden="1">"#"</definedName>
    <definedName name="FDC_169_1" hidden="1">"#"</definedName>
    <definedName name="FDC_169_10" hidden="1">"#"</definedName>
    <definedName name="FDC_169_11" hidden="1">"#"</definedName>
    <definedName name="FDC_169_12" hidden="1">"#"</definedName>
    <definedName name="FDC_169_13" hidden="1">"#"</definedName>
    <definedName name="FDC_169_14" hidden="1">"#"</definedName>
    <definedName name="FDC_169_15" hidden="1">"#"</definedName>
    <definedName name="FDC_169_2" hidden="1">"#"</definedName>
    <definedName name="FDC_169_3" hidden="1">"#"</definedName>
    <definedName name="FDC_169_4" hidden="1">"#"</definedName>
    <definedName name="FDC_169_5" hidden="1">"#"</definedName>
    <definedName name="FDC_169_6" hidden="1">"#"</definedName>
    <definedName name="FDC_169_7" hidden="1">"#"</definedName>
    <definedName name="FDC_169_8" hidden="1">"#"</definedName>
    <definedName name="FDC_169_9" hidden="1">"#"</definedName>
    <definedName name="FDC_17_0" hidden="1">"#"</definedName>
    <definedName name="FDC_170_0" hidden="1">"#"</definedName>
    <definedName name="FDC_170_1" hidden="1">"#"</definedName>
    <definedName name="FDC_170_10" hidden="1">"#"</definedName>
    <definedName name="FDC_170_11" hidden="1">"#"</definedName>
    <definedName name="FDC_170_12" hidden="1">"#"</definedName>
    <definedName name="FDC_170_13" hidden="1">"#"</definedName>
    <definedName name="FDC_170_14" hidden="1">"#"</definedName>
    <definedName name="FDC_170_2" hidden="1">"#"</definedName>
    <definedName name="FDC_170_3" hidden="1">"#"</definedName>
    <definedName name="FDC_170_4" hidden="1">"#"</definedName>
    <definedName name="FDC_170_5" hidden="1">"#"</definedName>
    <definedName name="FDC_170_6" hidden="1">"#"</definedName>
    <definedName name="FDC_170_7" hidden="1">"#"</definedName>
    <definedName name="FDC_170_8" hidden="1">"#"</definedName>
    <definedName name="FDC_170_9" hidden="1">"#"</definedName>
    <definedName name="FDC_171_0" hidden="1">"#"</definedName>
    <definedName name="FDC_171_1" hidden="1">"#"</definedName>
    <definedName name="FDC_171_10" hidden="1">"#"</definedName>
    <definedName name="FDC_171_11" hidden="1">"#"</definedName>
    <definedName name="FDC_171_12" hidden="1">"#"</definedName>
    <definedName name="FDC_171_13" hidden="1">"#"</definedName>
    <definedName name="FDC_171_14" hidden="1">"#"</definedName>
    <definedName name="FDC_171_2" hidden="1">"#"</definedName>
    <definedName name="FDC_171_3" hidden="1">"#"</definedName>
    <definedName name="FDC_171_4" hidden="1">"#"</definedName>
    <definedName name="FDC_171_5" hidden="1">"#"</definedName>
    <definedName name="FDC_171_6" hidden="1">"#"</definedName>
    <definedName name="FDC_171_7" hidden="1">"#"</definedName>
    <definedName name="FDC_171_8" hidden="1">"#"</definedName>
    <definedName name="FDC_171_9" hidden="1">"#"</definedName>
    <definedName name="FDC_172_0" hidden="1">"#"</definedName>
    <definedName name="FDC_172_1" hidden="1">"#"</definedName>
    <definedName name="FDC_172_10" hidden="1">"#"</definedName>
    <definedName name="FDC_172_11" hidden="1">"#"</definedName>
    <definedName name="FDC_172_12" hidden="1">"#"</definedName>
    <definedName name="FDC_172_13" hidden="1">"#"</definedName>
    <definedName name="FDC_172_14" hidden="1">"#"</definedName>
    <definedName name="FDC_172_2" hidden="1">"#"</definedName>
    <definedName name="FDC_172_3" hidden="1">"#"</definedName>
    <definedName name="FDC_172_4" hidden="1">"#"</definedName>
    <definedName name="FDC_172_5" hidden="1">"#"</definedName>
    <definedName name="FDC_172_6" hidden="1">"#"</definedName>
    <definedName name="FDC_172_7" hidden="1">"#"</definedName>
    <definedName name="FDC_172_8" hidden="1">"#"</definedName>
    <definedName name="FDC_172_9" hidden="1">"#"</definedName>
    <definedName name="FDC_173_0" hidden="1">"#"</definedName>
    <definedName name="FDC_173_1" hidden="1">"#"</definedName>
    <definedName name="FDC_173_2" hidden="1">"#"</definedName>
    <definedName name="FDC_174_0" hidden="1">"#"</definedName>
    <definedName name="FDC_174_1" hidden="1">"#"</definedName>
    <definedName name="FDC_174_2" hidden="1">"#"</definedName>
    <definedName name="FDC_175_0" hidden="1">"#"</definedName>
    <definedName name="FDC_175_1" hidden="1">"#"</definedName>
    <definedName name="FDC_175_2" hidden="1">"#"</definedName>
    <definedName name="FDC_176_0" hidden="1">"#"</definedName>
    <definedName name="FDC_176_1" hidden="1">"#"</definedName>
    <definedName name="FDC_176_2" hidden="1">"#"</definedName>
    <definedName name="FDC_177_0" hidden="1">"#"</definedName>
    <definedName name="FDC_177_1" hidden="1">"#"</definedName>
    <definedName name="FDC_177_2" hidden="1">"#"</definedName>
    <definedName name="FDC_178_0" hidden="1">"#"</definedName>
    <definedName name="FDC_178_1" hidden="1">"#"</definedName>
    <definedName name="FDC_178_2" hidden="1">"#"</definedName>
    <definedName name="FDC_179_0" hidden="1">"#"</definedName>
    <definedName name="FDC_179_1" hidden="1">"#"</definedName>
    <definedName name="FDC_179_2" hidden="1">"#"</definedName>
    <definedName name="FDC_18_0" hidden="1">"#"</definedName>
    <definedName name="FDC_180_0" hidden="1">"#"</definedName>
    <definedName name="FDC_180_1" hidden="1">"#"</definedName>
    <definedName name="FDC_180_2" hidden="1">"#"</definedName>
    <definedName name="FDC_181_0" hidden="1">"#"</definedName>
    <definedName name="FDC_181_1" hidden="1">"#"</definedName>
    <definedName name="FDC_181_2" hidden="1">"#"</definedName>
    <definedName name="FDC_182_0" hidden="1">"#"</definedName>
    <definedName name="FDC_182_1" hidden="1">"#"</definedName>
    <definedName name="FDC_182_2" hidden="1">"#"</definedName>
    <definedName name="FDC_183_0" hidden="1">"#"</definedName>
    <definedName name="FDC_183_1" hidden="1">"#"</definedName>
    <definedName name="FDC_183_2" hidden="1">"#"</definedName>
    <definedName name="FDC_184_0" hidden="1">"#"</definedName>
    <definedName name="FDC_184_1" hidden="1">"#"</definedName>
    <definedName name="FDC_184_2" hidden="1">"#"</definedName>
    <definedName name="FDC_185_0" hidden="1">"#"</definedName>
    <definedName name="FDC_185_1" hidden="1">"#"</definedName>
    <definedName name="FDC_185_2" hidden="1">"#"</definedName>
    <definedName name="FDC_186_0" hidden="1">"#"</definedName>
    <definedName name="FDC_186_1" hidden="1">"#"</definedName>
    <definedName name="FDC_186_2" hidden="1">"#"</definedName>
    <definedName name="FDC_187_0" hidden="1">"#"</definedName>
    <definedName name="FDC_187_1" hidden="1">"#"</definedName>
    <definedName name="FDC_187_2" hidden="1">"#"</definedName>
    <definedName name="FDC_188_0" hidden="1">"#"</definedName>
    <definedName name="FDC_188_1" hidden="1">"#"</definedName>
    <definedName name="FDC_188_2" hidden="1">"#"</definedName>
    <definedName name="FDC_189_0" hidden="1">"#"</definedName>
    <definedName name="FDC_189_1" hidden="1">"#"</definedName>
    <definedName name="FDC_189_2" hidden="1">"#"</definedName>
    <definedName name="FDC_19_0" hidden="1">"#"</definedName>
    <definedName name="FDC_190_0" hidden="1">"#"</definedName>
    <definedName name="FDC_190_1" hidden="1">"#"</definedName>
    <definedName name="FDC_190_2" hidden="1">"#"</definedName>
    <definedName name="FDC_191_0" hidden="1">"#"</definedName>
    <definedName name="FDC_191_1" hidden="1">"#"</definedName>
    <definedName name="FDC_191_2" hidden="1">"#"</definedName>
    <definedName name="FDC_192_0" hidden="1">"#"</definedName>
    <definedName name="FDC_192_1" hidden="1">"#"</definedName>
    <definedName name="FDC_192_2" hidden="1">"#"</definedName>
    <definedName name="FDC_193_0" hidden="1">"#"</definedName>
    <definedName name="FDC_193_1" hidden="1">"#"</definedName>
    <definedName name="FDC_193_2" hidden="1">"#"</definedName>
    <definedName name="FDC_194_0" hidden="1">"#"</definedName>
    <definedName name="FDC_194_1" hidden="1">"#"</definedName>
    <definedName name="FDC_194_2" hidden="1">"#"</definedName>
    <definedName name="FDC_195_0" hidden="1">"#"</definedName>
    <definedName name="FDC_195_1" hidden="1">"#"</definedName>
    <definedName name="FDC_195_2" hidden="1">"#"</definedName>
    <definedName name="FDC_196_0" hidden="1">"#"</definedName>
    <definedName name="FDC_196_1" hidden="1">"#"</definedName>
    <definedName name="FDC_196_2" hidden="1">"#"</definedName>
    <definedName name="FDC_197_0" hidden="1">"#"</definedName>
    <definedName name="FDC_197_1" hidden="1">"#"</definedName>
    <definedName name="FDC_197_2" hidden="1">"#"</definedName>
    <definedName name="FDC_198_0" hidden="1">"#"</definedName>
    <definedName name="FDC_198_1" hidden="1">"#"</definedName>
    <definedName name="FDC_198_2" hidden="1">"#"</definedName>
    <definedName name="FDC_199_0" hidden="1">"#"</definedName>
    <definedName name="FDC_199_1" hidden="1">"#"</definedName>
    <definedName name="FDC_199_2" hidden="1">"#"</definedName>
    <definedName name="FDC_2_0" hidden="1">"#"</definedName>
    <definedName name="FDC_20_0" hidden="1">"#"</definedName>
    <definedName name="FDC_200_0" hidden="1">"#"</definedName>
    <definedName name="FDC_200_1" hidden="1">"#"</definedName>
    <definedName name="FDC_200_2" hidden="1">"#"</definedName>
    <definedName name="FDC_201_0" hidden="1">"#"</definedName>
    <definedName name="FDC_201_1" hidden="1">"#"</definedName>
    <definedName name="FDC_201_2" hidden="1">"#"</definedName>
    <definedName name="FDC_202_0" hidden="1">"#"</definedName>
    <definedName name="FDC_202_1" hidden="1">"#"</definedName>
    <definedName name="FDC_202_2" hidden="1">"#"</definedName>
    <definedName name="FDC_203_0" hidden="1">"#"</definedName>
    <definedName name="FDC_203_1" hidden="1">"#"</definedName>
    <definedName name="FDC_203_2" hidden="1">"#"</definedName>
    <definedName name="FDC_204_0" hidden="1">"#"</definedName>
    <definedName name="FDC_204_1" hidden="1">"#"</definedName>
    <definedName name="FDC_204_2" hidden="1">"#"</definedName>
    <definedName name="FDC_205_0" hidden="1">"#"</definedName>
    <definedName name="FDC_205_1" hidden="1">"#"</definedName>
    <definedName name="FDC_205_2" hidden="1">"#"</definedName>
    <definedName name="FDC_206_0" hidden="1">"#"</definedName>
    <definedName name="FDC_206_1" hidden="1">"#"</definedName>
    <definedName name="FDC_206_2" hidden="1">"#"</definedName>
    <definedName name="FDC_207_0" hidden="1">"#"</definedName>
    <definedName name="FDC_207_1" hidden="1">"#"</definedName>
    <definedName name="FDC_207_2" hidden="1">"#"</definedName>
    <definedName name="FDC_208_0" hidden="1">"#"</definedName>
    <definedName name="FDC_208_1" hidden="1">"#"</definedName>
    <definedName name="FDC_208_2" hidden="1">"#"</definedName>
    <definedName name="FDC_209_0" hidden="1">"#"</definedName>
    <definedName name="FDC_209_1" hidden="1">"#"</definedName>
    <definedName name="FDC_209_2" hidden="1">"#"</definedName>
    <definedName name="FDC_21_0" hidden="1">"#"</definedName>
    <definedName name="FDC_210_0" hidden="1">"#"</definedName>
    <definedName name="FDC_210_1" hidden="1">"#"</definedName>
    <definedName name="FDC_211_0" hidden="1">"#"</definedName>
    <definedName name="FDC_211_1" hidden="1">"#"</definedName>
    <definedName name="FDC_211_2" hidden="1">"#"</definedName>
    <definedName name="FDC_212_0" hidden="1">"#"</definedName>
    <definedName name="FDC_212_1" hidden="1">"#"</definedName>
    <definedName name="FDC_212_2" hidden="1">"#"</definedName>
    <definedName name="FDC_213_0" hidden="1">"#"</definedName>
    <definedName name="FDC_213_1" hidden="1">"#"</definedName>
    <definedName name="FDC_213_2" hidden="1">"#"</definedName>
    <definedName name="FDC_214_0" hidden="1">"#"</definedName>
    <definedName name="FDC_214_1" hidden="1">"#"</definedName>
    <definedName name="FDC_214_2" hidden="1">"#"</definedName>
    <definedName name="FDC_215_0" hidden="1">"#"</definedName>
    <definedName name="FDC_216_0" hidden="1">"#"</definedName>
    <definedName name="FDC_217_0" hidden="1">"#"</definedName>
    <definedName name="FDC_218_0" hidden="1">"#"</definedName>
    <definedName name="FDC_218_1" hidden="1">"#"</definedName>
    <definedName name="FDC_218_2" hidden="1">"#"</definedName>
    <definedName name="FDC_219_0" hidden="1">"#"</definedName>
    <definedName name="FDC_219_1" hidden="1">"#"</definedName>
    <definedName name="FDC_219_2" hidden="1">"#"</definedName>
    <definedName name="FDC_22_0" hidden="1">"#"</definedName>
    <definedName name="FDC_220_0" hidden="1">"#"</definedName>
    <definedName name="FDC_221_0" hidden="1">"#"</definedName>
    <definedName name="FDC_222_0" hidden="1">"#"</definedName>
    <definedName name="FDC_223_0" hidden="1">"#"</definedName>
    <definedName name="FDC_223_1" hidden="1">"#"</definedName>
    <definedName name="FDC_223_2" hidden="1">"#"</definedName>
    <definedName name="FDC_224_0" hidden="1">"#"</definedName>
    <definedName name="FDC_224_1" hidden="1">"#"</definedName>
    <definedName name="FDC_224_2" hidden="1">"#"</definedName>
    <definedName name="FDC_225_0" hidden="1">"#"</definedName>
    <definedName name="FDC_226_0" hidden="1">"#"</definedName>
    <definedName name="FDC_227_0" hidden="1">"#"</definedName>
    <definedName name="FDC_228_0" hidden="1">"#"</definedName>
    <definedName name="FDC_228_1" hidden="1">"#"</definedName>
    <definedName name="FDC_228_2" hidden="1">"#"</definedName>
    <definedName name="FDC_229_0" hidden="1">"#"</definedName>
    <definedName name="FDC_229_1" hidden="1">"#"</definedName>
    <definedName name="FDC_229_2" hidden="1">"#"</definedName>
    <definedName name="FDC_23_0" hidden="1">"#"</definedName>
    <definedName name="FDC_230_0" hidden="1">"#"</definedName>
    <definedName name="FDC_231_0" hidden="1">"#"</definedName>
    <definedName name="FDC_232_0" hidden="1">"#"</definedName>
    <definedName name="FDC_233_0" hidden="1">"#"</definedName>
    <definedName name="FDC_233_1" hidden="1">"#"</definedName>
    <definedName name="FDC_233_2" hidden="1">"#"</definedName>
    <definedName name="FDC_234_0" hidden="1">"#"</definedName>
    <definedName name="FDC_234_1" hidden="1">"#"</definedName>
    <definedName name="FDC_234_2" hidden="1">"#"</definedName>
    <definedName name="FDC_235_0" hidden="1">"#"</definedName>
    <definedName name="FDC_236_0" hidden="1">"#"</definedName>
    <definedName name="FDC_237_0" hidden="1">"#"</definedName>
    <definedName name="FDC_238_0" hidden="1">"#"</definedName>
    <definedName name="FDC_238_1" hidden="1">"#"</definedName>
    <definedName name="FDC_238_10" hidden="1">"#"</definedName>
    <definedName name="FDC_238_11" hidden="1">"#"</definedName>
    <definedName name="FDC_238_12" hidden="1">"#"</definedName>
    <definedName name="FDC_238_13" hidden="1">"#"</definedName>
    <definedName name="FDC_238_14" hidden="1">"#"</definedName>
    <definedName name="FDC_238_2" hidden="1">"#"</definedName>
    <definedName name="FDC_238_3" hidden="1">"#"</definedName>
    <definedName name="FDC_238_4" hidden="1">"#"</definedName>
    <definedName name="FDC_238_5" hidden="1">"#"</definedName>
    <definedName name="FDC_238_6" hidden="1">"#"</definedName>
    <definedName name="FDC_238_7" hidden="1">"#"</definedName>
    <definedName name="FDC_238_8" hidden="1">"#"</definedName>
    <definedName name="FDC_238_9" hidden="1">"#"</definedName>
    <definedName name="FDC_239_0" hidden="1">"#"</definedName>
    <definedName name="FDC_239_1" hidden="1">"#"</definedName>
    <definedName name="FDC_239_10" hidden="1">"#"</definedName>
    <definedName name="FDC_239_11" hidden="1">"#"</definedName>
    <definedName name="FDC_239_12" hidden="1">"#"</definedName>
    <definedName name="FDC_239_13" hidden="1">"#"</definedName>
    <definedName name="FDC_239_14" hidden="1">"#"</definedName>
    <definedName name="FDC_239_2" hidden="1">"#"</definedName>
    <definedName name="FDC_239_3" hidden="1">"#"</definedName>
    <definedName name="FDC_239_4" hidden="1">"#"</definedName>
    <definedName name="FDC_239_5" hidden="1">"#"</definedName>
    <definedName name="FDC_239_6" hidden="1">"#"</definedName>
    <definedName name="FDC_239_7" hidden="1">"#"</definedName>
    <definedName name="FDC_239_8" hidden="1">"#"</definedName>
    <definedName name="FDC_239_9" hidden="1">"#"</definedName>
    <definedName name="FDC_24_0" hidden="1">"#"</definedName>
    <definedName name="FDC_240_0" hidden="1">"#"</definedName>
    <definedName name="FDC_241_0" hidden="1">"#"</definedName>
    <definedName name="FDC_242_0" hidden="1">"#"</definedName>
    <definedName name="FDC_243_0" hidden="1">"#"</definedName>
    <definedName name="FDC_243_1" hidden="1">"#"</definedName>
    <definedName name="FDC_243_10" hidden="1">"#"</definedName>
    <definedName name="FDC_243_11" hidden="1">"#"</definedName>
    <definedName name="FDC_243_12" hidden="1">"#"</definedName>
    <definedName name="FDC_243_13" hidden="1">"#"</definedName>
    <definedName name="FDC_243_14" hidden="1">"#"</definedName>
    <definedName name="FDC_243_2" hidden="1">"#"</definedName>
    <definedName name="FDC_243_3" hidden="1">"#"</definedName>
    <definedName name="FDC_243_4" hidden="1">"#"</definedName>
    <definedName name="FDC_243_5" hidden="1">"#"</definedName>
    <definedName name="FDC_243_6" hidden="1">"#"</definedName>
    <definedName name="FDC_243_7" hidden="1">"#"</definedName>
    <definedName name="FDC_243_8" hidden="1">"#"</definedName>
    <definedName name="FDC_243_9" hidden="1">"#"</definedName>
    <definedName name="FDC_244_0" hidden="1">"#"</definedName>
    <definedName name="FDC_244_1" hidden="1">"#"</definedName>
    <definedName name="FDC_244_2" hidden="1">"#"</definedName>
    <definedName name="FDC_245_0" hidden="1">"#"</definedName>
    <definedName name="FDC_246_0" hidden="1">"#"</definedName>
    <definedName name="FDC_247_0" hidden="1">"#"</definedName>
    <definedName name="FDC_248_0" hidden="1">"#"</definedName>
    <definedName name="FDC_248_1" hidden="1">"#"</definedName>
    <definedName name="FDC_248_2" hidden="1">"#"</definedName>
    <definedName name="FDC_249_0" hidden="1">"#"</definedName>
    <definedName name="FDC_249_1" hidden="1">"#"</definedName>
    <definedName name="FDC_249_10" hidden="1">"#"</definedName>
    <definedName name="FDC_249_11" hidden="1">"#"</definedName>
    <definedName name="FDC_249_12" hidden="1">"#"</definedName>
    <definedName name="FDC_249_13" hidden="1">"#"</definedName>
    <definedName name="FDC_249_14" hidden="1">"#"</definedName>
    <definedName name="FDC_249_2" hidden="1">"#"</definedName>
    <definedName name="FDC_249_3" hidden="1">"#"</definedName>
    <definedName name="FDC_249_4" hidden="1">"#"</definedName>
    <definedName name="FDC_249_5" hidden="1">"#"</definedName>
    <definedName name="FDC_249_6" hidden="1">"#"</definedName>
    <definedName name="FDC_249_7" hidden="1">"#"</definedName>
    <definedName name="FDC_249_8" hidden="1">"#"</definedName>
    <definedName name="FDC_249_9" hidden="1">"#"</definedName>
    <definedName name="FDC_25_0" hidden="1">"#"</definedName>
    <definedName name="FDC_250_0" hidden="1">"#"</definedName>
    <definedName name="FDC_251_0" hidden="1">"#"</definedName>
    <definedName name="FDC_252_0" hidden="1">"#"</definedName>
    <definedName name="FDC_253_0" hidden="1">"#"</definedName>
    <definedName name="FDC_253_1" hidden="1">"#"</definedName>
    <definedName name="FDC_253_2" hidden="1">"#"</definedName>
    <definedName name="FDC_254_0" hidden="1">"#"</definedName>
    <definedName name="FDC_254_1" hidden="1">"#"</definedName>
    <definedName name="FDC_254_2" hidden="1">"#"</definedName>
    <definedName name="FDC_255_0" hidden="1">"#"</definedName>
    <definedName name="FDC_255_1" hidden="1">"#"</definedName>
    <definedName name="FDC_255_2" hidden="1">"#"</definedName>
    <definedName name="FDC_256_0" hidden="1">"#"</definedName>
    <definedName name="FDC_256_1" hidden="1">"#"</definedName>
    <definedName name="FDC_256_2" hidden="1">"#"</definedName>
    <definedName name="FDC_257_0" hidden="1">"#"</definedName>
    <definedName name="FDC_257_1" hidden="1">"#"</definedName>
    <definedName name="FDC_257_2" hidden="1">"#"</definedName>
    <definedName name="FDC_258_0" hidden="1">"#"</definedName>
    <definedName name="FDC_258_1" hidden="1">"#"</definedName>
    <definedName name="FDC_258_2" hidden="1">"#"</definedName>
    <definedName name="FDC_259_0" hidden="1">"#"</definedName>
    <definedName name="FDC_259_1" hidden="1">"#"</definedName>
    <definedName name="FDC_259_2" hidden="1">"#"</definedName>
    <definedName name="FDC_26_0" hidden="1">"#"</definedName>
    <definedName name="FDC_260_0" hidden="1">"#"</definedName>
    <definedName name="FDC_260_1" hidden="1">"#"</definedName>
    <definedName name="FDC_260_2" hidden="1">"#"</definedName>
    <definedName name="FDC_261_0" hidden="1">"#"</definedName>
    <definedName name="FDC_261_1" hidden="1">"#"</definedName>
    <definedName name="FDC_261_2" hidden="1">"#"</definedName>
    <definedName name="FDC_262_0" hidden="1">"#"</definedName>
    <definedName name="FDC_262_1" hidden="1">"#"</definedName>
    <definedName name="FDC_262_2" hidden="1">"#"</definedName>
    <definedName name="FDC_263_0" hidden="1">"#"</definedName>
    <definedName name="FDC_263_1" hidden="1">"#"</definedName>
    <definedName name="FDC_263_2" hidden="1">"#"</definedName>
    <definedName name="FDC_264_0" hidden="1">"#"</definedName>
    <definedName name="FDC_264_1" hidden="1">"#"</definedName>
    <definedName name="FDC_264_2" hidden="1">"#"</definedName>
    <definedName name="FDC_265_0" hidden="1">"#"</definedName>
    <definedName name="FDC_265_1" hidden="1">"#"</definedName>
    <definedName name="FDC_265_2" hidden="1">"#"</definedName>
    <definedName name="FDC_266_0" hidden="1">"#"</definedName>
    <definedName name="FDC_266_1" hidden="1">"#"</definedName>
    <definedName name="FDC_266_2" hidden="1">"#"</definedName>
    <definedName name="FDC_267_0" hidden="1">"#"</definedName>
    <definedName name="FDC_267_1" hidden="1">"#"</definedName>
    <definedName name="FDC_267_2" hidden="1">"#"</definedName>
    <definedName name="FDC_268_0" hidden="1">"#"</definedName>
    <definedName name="FDC_268_1" hidden="1">"#"</definedName>
    <definedName name="FDC_268_2" hidden="1">"#"</definedName>
    <definedName name="FDC_269_0" hidden="1">"#"</definedName>
    <definedName name="FDC_269_1" hidden="1">"#"</definedName>
    <definedName name="FDC_269_2" hidden="1">"#"</definedName>
    <definedName name="FDC_27_0" hidden="1">"#"</definedName>
    <definedName name="FDC_270_0" hidden="1">"#"</definedName>
    <definedName name="FDC_270_1" hidden="1">"#"</definedName>
    <definedName name="FDC_270_2" hidden="1">"#"</definedName>
    <definedName name="FDC_271_0" hidden="1">"#"</definedName>
    <definedName name="FDC_271_1" hidden="1">"#"</definedName>
    <definedName name="FDC_271_2" hidden="1">"#"</definedName>
    <definedName name="FDC_272_0" hidden="1">"#"</definedName>
    <definedName name="FDC_272_1" hidden="1">"#"</definedName>
    <definedName name="FDC_272_2" hidden="1">"#"</definedName>
    <definedName name="FDC_273_0" hidden="1">"#"</definedName>
    <definedName name="FDC_273_1" hidden="1">"#"</definedName>
    <definedName name="FDC_273_10" hidden="1">"#"</definedName>
    <definedName name="FDC_273_11" hidden="1">"#"</definedName>
    <definedName name="FDC_273_12" hidden="1">"#"</definedName>
    <definedName name="FDC_273_13" hidden="1">"#"</definedName>
    <definedName name="FDC_273_14" hidden="1">"#"</definedName>
    <definedName name="FDC_273_2" hidden="1">"#"</definedName>
    <definedName name="FDC_273_3" hidden="1">"#"</definedName>
    <definedName name="FDC_273_4" hidden="1">"#"</definedName>
    <definedName name="FDC_273_5" hidden="1">"#"</definedName>
    <definedName name="FDC_273_6" hidden="1">"#"</definedName>
    <definedName name="FDC_273_7" hidden="1">"#"</definedName>
    <definedName name="FDC_273_8" hidden="1">"#"</definedName>
    <definedName name="FDC_273_9" hidden="1">"#"</definedName>
    <definedName name="FDC_274_0" hidden="1">"#"</definedName>
    <definedName name="FDC_274_1" hidden="1">"#"</definedName>
    <definedName name="FDC_274_2" hidden="1">"#"</definedName>
    <definedName name="FDC_275_0" hidden="1">"#"</definedName>
    <definedName name="FDC_275_1" hidden="1">"#"</definedName>
    <definedName name="FDC_275_2" hidden="1">"#"</definedName>
    <definedName name="FDC_276_0" hidden="1">"#"</definedName>
    <definedName name="FDC_277_0" hidden="1">"#"</definedName>
    <definedName name="FDC_278_0" hidden="1">"#"</definedName>
    <definedName name="FDC_279_0" hidden="1">"#"</definedName>
    <definedName name="FDC_279_1" hidden="1">"#"</definedName>
    <definedName name="FDC_279_2" hidden="1">"#"</definedName>
    <definedName name="FDC_28_0" hidden="1">"#"</definedName>
    <definedName name="FDC_280_0" hidden="1">"#"</definedName>
    <definedName name="FDC_280_1" hidden="1">"#"</definedName>
    <definedName name="FDC_280_2" hidden="1">"#"</definedName>
    <definedName name="FDC_281_0" hidden="1">"#"</definedName>
    <definedName name="FDC_281_1" hidden="1">"#"</definedName>
    <definedName name="FDC_281_2" hidden="1">"#"</definedName>
    <definedName name="FDC_282_0" hidden="1">"#"</definedName>
    <definedName name="FDC_282_1" hidden="1">"#"</definedName>
    <definedName name="FDC_282_2" hidden="1">"#"</definedName>
    <definedName name="FDC_283_0" hidden="1">"#"</definedName>
    <definedName name="FDC_283_1" hidden="1">"#"</definedName>
    <definedName name="FDC_283_2" hidden="1">"#"</definedName>
    <definedName name="FDC_284_0" hidden="1">"#"</definedName>
    <definedName name="FDC_284_1" hidden="1">"#"</definedName>
    <definedName name="FDC_284_10" hidden="1">"#"</definedName>
    <definedName name="FDC_284_11" hidden="1">"#"</definedName>
    <definedName name="FDC_284_12" hidden="1">"#"</definedName>
    <definedName name="FDC_284_13" hidden="1">"#"</definedName>
    <definedName name="FDC_284_14" hidden="1">"#"</definedName>
    <definedName name="FDC_284_15" hidden="1">"#"</definedName>
    <definedName name="FDC_284_16" hidden="1">"#"</definedName>
    <definedName name="FDC_284_17" hidden="1">"#"</definedName>
    <definedName name="FDC_284_18" hidden="1">"#"</definedName>
    <definedName name="FDC_284_19" hidden="1">"#"</definedName>
    <definedName name="FDC_284_2" hidden="1">"#"</definedName>
    <definedName name="FDC_284_20" hidden="1">"#"</definedName>
    <definedName name="FDC_284_21" hidden="1">"#"</definedName>
    <definedName name="FDC_284_22" hidden="1">"#"</definedName>
    <definedName name="FDC_284_23" hidden="1">"#"</definedName>
    <definedName name="FDC_284_24" hidden="1">"#"</definedName>
    <definedName name="FDC_284_25" hidden="1">"#"</definedName>
    <definedName name="FDC_284_26" hidden="1">"#"</definedName>
    <definedName name="FDC_284_3" hidden="1">"#"</definedName>
    <definedName name="FDC_284_4" hidden="1">"#"</definedName>
    <definedName name="FDC_284_5" hidden="1">"#"</definedName>
    <definedName name="FDC_284_6" hidden="1">"#"</definedName>
    <definedName name="FDC_284_7" hidden="1">"#"</definedName>
    <definedName name="FDC_284_8" hidden="1">"#"</definedName>
    <definedName name="FDC_284_9" hidden="1">"#"</definedName>
    <definedName name="FDC_285_0" hidden="1">"#"</definedName>
    <definedName name="FDC_285_1" hidden="1">"#"</definedName>
    <definedName name="FDC_285_10" hidden="1">"#"</definedName>
    <definedName name="FDC_285_11" hidden="1">"#"</definedName>
    <definedName name="FDC_285_12" hidden="1">"#"</definedName>
    <definedName name="FDC_285_13" hidden="1">"#"</definedName>
    <definedName name="FDC_285_14" hidden="1">"#"</definedName>
    <definedName name="FDC_285_15" hidden="1">"#"</definedName>
    <definedName name="FDC_285_16" hidden="1">"#"</definedName>
    <definedName name="FDC_285_17" hidden="1">"#"</definedName>
    <definedName name="FDC_285_18" hidden="1">"#"</definedName>
    <definedName name="FDC_285_19" hidden="1">"#"</definedName>
    <definedName name="FDC_285_2" hidden="1">"#"</definedName>
    <definedName name="FDC_285_20" hidden="1">"#"</definedName>
    <definedName name="FDC_285_21" hidden="1">"#"</definedName>
    <definedName name="FDC_285_22" hidden="1">"#"</definedName>
    <definedName name="FDC_285_23" hidden="1">"#"</definedName>
    <definedName name="FDC_285_24" hidden="1">"#"</definedName>
    <definedName name="FDC_285_25" hidden="1">"#"</definedName>
    <definedName name="FDC_285_26" hidden="1">"#"</definedName>
    <definedName name="FDC_285_3" hidden="1">"#"</definedName>
    <definedName name="FDC_285_4" hidden="1">"#"</definedName>
    <definedName name="FDC_285_5" hidden="1">"#"</definedName>
    <definedName name="FDC_285_6" hidden="1">"#"</definedName>
    <definedName name="FDC_285_7" hidden="1">"#"</definedName>
    <definedName name="FDC_285_8" hidden="1">"#"</definedName>
    <definedName name="FDC_285_9" hidden="1">"#"</definedName>
    <definedName name="FDC_286_0" hidden="1">"#"</definedName>
    <definedName name="FDC_286_1" hidden="1">"#"</definedName>
    <definedName name="FDC_286_10" hidden="1">"#"</definedName>
    <definedName name="FDC_286_11" hidden="1">"#"</definedName>
    <definedName name="FDC_286_12" hidden="1">"#"</definedName>
    <definedName name="FDC_286_13" hidden="1">"#"</definedName>
    <definedName name="FDC_286_14" hidden="1">"#"</definedName>
    <definedName name="FDC_286_15" hidden="1">"#"</definedName>
    <definedName name="FDC_286_16" hidden="1">"#"</definedName>
    <definedName name="FDC_286_17" hidden="1">"#"</definedName>
    <definedName name="FDC_286_18" hidden="1">"#"</definedName>
    <definedName name="FDC_286_19" hidden="1">"#"</definedName>
    <definedName name="FDC_286_2" hidden="1">"#"</definedName>
    <definedName name="FDC_286_20" hidden="1">"#"</definedName>
    <definedName name="FDC_286_21" hidden="1">"#"</definedName>
    <definedName name="FDC_286_22" hidden="1">"#"</definedName>
    <definedName name="FDC_286_23" hidden="1">"#"</definedName>
    <definedName name="FDC_286_24" hidden="1">"#"</definedName>
    <definedName name="FDC_286_25" hidden="1">"#"</definedName>
    <definedName name="FDC_286_3" hidden="1">"#"</definedName>
    <definedName name="FDC_286_4" hidden="1">"#"</definedName>
    <definedName name="FDC_286_5" hidden="1">"#"</definedName>
    <definedName name="FDC_286_6" hidden="1">"#"</definedName>
    <definedName name="FDC_286_7" hidden="1">"#"</definedName>
    <definedName name="FDC_286_8" hidden="1">"#"</definedName>
    <definedName name="FDC_286_9" hidden="1">"#"</definedName>
    <definedName name="FDC_287_0" hidden="1">"#"</definedName>
    <definedName name="FDC_287_1" hidden="1">"#"</definedName>
    <definedName name="FDC_287_10" hidden="1">"#"</definedName>
    <definedName name="FDC_287_11" hidden="1">"#"</definedName>
    <definedName name="FDC_287_12" hidden="1">"#"</definedName>
    <definedName name="FDC_287_13" hidden="1">"#"</definedName>
    <definedName name="FDC_287_14" hidden="1">"#"</definedName>
    <definedName name="FDC_287_15" hidden="1">"#"</definedName>
    <definedName name="FDC_287_16" hidden="1">"#"</definedName>
    <definedName name="FDC_287_17" hidden="1">"#"</definedName>
    <definedName name="FDC_287_18" hidden="1">"#"</definedName>
    <definedName name="FDC_287_19" hidden="1">"#"</definedName>
    <definedName name="FDC_287_2" hidden="1">"#"</definedName>
    <definedName name="FDC_287_20" hidden="1">"#"</definedName>
    <definedName name="FDC_287_21" hidden="1">"#"</definedName>
    <definedName name="FDC_287_22" hidden="1">"#"</definedName>
    <definedName name="FDC_287_23" hidden="1">"#"</definedName>
    <definedName name="FDC_287_24" hidden="1">"#"</definedName>
    <definedName name="FDC_287_3" hidden="1">"#"</definedName>
    <definedName name="FDC_287_4" hidden="1">"#"</definedName>
    <definedName name="FDC_287_5" hidden="1">"#"</definedName>
    <definedName name="FDC_287_6" hidden="1">"#"</definedName>
    <definedName name="FDC_287_7" hidden="1">"#"</definedName>
    <definedName name="FDC_287_8" hidden="1">"#"</definedName>
    <definedName name="FDC_287_9" hidden="1">"#"</definedName>
    <definedName name="FDC_288_0" hidden="1">"#"</definedName>
    <definedName name="FDC_288_1" hidden="1">"#"</definedName>
    <definedName name="FDC_288_2" hidden="1">"#"</definedName>
    <definedName name="FDC_289_0" hidden="1">"#"</definedName>
    <definedName name="FDC_289_1" hidden="1">"#"</definedName>
    <definedName name="FDC_289_10" hidden="1">"#"</definedName>
    <definedName name="FDC_289_11" hidden="1">"#"</definedName>
    <definedName name="FDC_289_12" hidden="1">"#"</definedName>
    <definedName name="FDC_289_13" hidden="1">"#"</definedName>
    <definedName name="FDC_289_14" hidden="1">"#"</definedName>
    <definedName name="FDC_289_15" hidden="1">"#"</definedName>
    <definedName name="FDC_289_16" hidden="1">"#"</definedName>
    <definedName name="FDC_289_17" hidden="1">"#"</definedName>
    <definedName name="FDC_289_18" hidden="1">"#"</definedName>
    <definedName name="FDC_289_19" hidden="1">"#"</definedName>
    <definedName name="FDC_289_2" hidden="1">"#"</definedName>
    <definedName name="FDC_289_20" hidden="1">"#"</definedName>
    <definedName name="FDC_289_21" hidden="1">"#"</definedName>
    <definedName name="FDC_289_22" hidden="1">"#"</definedName>
    <definedName name="FDC_289_23" hidden="1">"#"</definedName>
    <definedName name="FDC_289_24" hidden="1">"#"</definedName>
    <definedName name="FDC_289_25" hidden="1">"#"</definedName>
    <definedName name="FDC_289_26" hidden="1">"#"</definedName>
    <definedName name="FDC_289_3" hidden="1">"#"</definedName>
    <definedName name="FDC_289_4" hidden="1">"#"</definedName>
    <definedName name="FDC_289_5" hidden="1">"#"</definedName>
    <definedName name="FDC_289_6" hidden="1">"#"</definedName>
    <definedName name="FDC_289_7" hidden="1">"#"</definedName>
    <definedName name="FDC_289_8" hidden="1">"#"</definedName>
    <definedName name="FDC_289_9" hidden="1">"#"</definedName>
    <definedName name="FDC_29_0" hidden="1">"#"</definedName>
    <definedName name="FDC_290_0" hidden="1">"#"</definedName>
    <definedName name="FDC_290_1" hidden="1">"#"</definedName>
    <definedName name="FDC_290_10" hidden="1">"#"</definedName>
    <definedName name="FDC_290_11" hidden="1">"#"</definedName>
    <definedName name="FDC_290_12" hidden="1">"#"</definedName>
    <definedName name="FDC_290_13" hidden="1">"#"</definedName>
    <definedName name="FDC_290_14" hidden="1">"#"</definedName>
    <definedName name="FDC_290_15" hidden="1">"#"</definedName>
    <definedName name="FDC_290_16" hidden="1">"#"</definedName>
    <definedName name="FDC_290_17" hidden="1">"#"</definedName>
    <definedName name="FDC_290_18" hidden="1">"#"</definedName>
    <definedName name="FDC_290_19" hidden="1">"#"</definedName>
    <definedName name="FDC_290_2" hidden="1">"#"</definedName>
    <definedName name="FDC_290_20" hidden="1">"#"</definedName>
    <definedName name="FDC_290_21" hidden="1">"#"</definedName>
    <definedName name="FDC_290_22" hidden="1">"#"</definedName>
    <definedName name="FDC_290_23" hidden="1">"#"</definedName>
    <definedName name="FDC_290_24" hidden="1">"#"</definedName>
    <definedName name="FDC_290_25" hidden="1">"#"</definedName>
    <definedName name="FDC_290_3" hidden="1">"#"</definedName>
    <definedName name="FDC_290_4" hidden="1">"#"</definedName>
    <definedName name="FDC_290_5" hidden="1">"#"</definedName>
    <definedName name="FDC_290_6" hidden="1">"#"</definedName>
    <definedName name="FDC_290_7" hidden="1">"#"</definedName>
    <definedName name="FDC_290_8" hidden="1">"#"</definedName>
    <definedName name="FDC_290_9" hidden="1">"#"</definedName>
    <definedName name="FDC_291_0" hidden="1">"#"</definedName>
    <definedName name="FDC_291_1" hidden="1">"#"</definedName>
    <definedName name="FDC_291_10" hidden="1">"#"</definedName>
    <definedName name="FDC_291_11" hidden="1">"#"</definedName>
    <definedName name="FDC_291_12" hidden="1">"#"</definedName>
    <definedName name="FDC_291_13" hidden="1">"#"</definedName>
    <definedName name="FDC_291_14" hidden="1">"#"</definedName>
    <definedName name="FDC_291_15" hidden="1">"#"</definedName>
    <definedName name="FDC_291_16" hidden="1">"#"</definedName>
    <definedName name="FDC_291_17" hidden="1">"#"</definedName>
    <definedName name="FDC_291_18" hidden="1">"#"</definedName>
    <definedName name="FDC_291_19" hidden="1">"#"</definedName>
    <definedName name="FDC_291_2" hidden="1">"#"</definedName>
    <definedName name="FDC_291_20" hidden="1">"#"</definedName>
    <definedName name="FDC_291_21" hidden="1">"#"</definedName>
    <definedName name="FDC_291_22" hidden="1">"#"</definedName>
    <definedName name="FDC_291_23" hidden="1">"#"</definedName>
    <definedName name="FDC_291_24" hidden="1">"#"</definedName>
    <definedName name="FDC_291_3" hidden="1">"#"</definedName>
    <definedName name="FDC_291_4" hidden="1">"#"</definedName>
    <definedName name="FDC_291_5" hidden="1">"#"</definedName>
    <definedName name="FDC_291_6" hidden="1">"#"</definedName>
    <definedName name="FDC_291_7" hidden="1">"#"</definedName>
    <definedName name="FDC_291_8" hidden="1">"#"</definedName>
    <definedName name="FDC_291_9" hidden="1">"#"</definedName>
    <definedName name="FDC_292_0" hidden="1">"#"</definedName>
    <definedName name="FDC_292_1" hidden="1">"#"</definedName>
    <definedName name="FDC_292_2" hidden="1">"#"</definedName>
    <definedName name="FDC_293_0" hidden="1">"#"</definedName>
    <definedName name="FDC_293_1" hidden="1">"#"</definedName>
    <definedName name="FDC_293_2" hidden="1">"#"</definedName>
    <definedName name="FDC_294_0" hidden="1">"#"</definedName>
    <definedName name="FDC_294_1" hidden="1">"#"</definedName>
    <definedName name="FDC_294_2" hidden="1">"#"</definedName>
    <definedName name="FDC_295_0" hidden="1">"#"</definedName>
    <definedName name="FDC_296_0" hidden="1">"#"</definedName>
    <definedName name="FDC_297_0" hidden="1">"#"</definedName>
    <definedName name="FDC_298_0" hidden="1">"#"</definedName>
    <definedName name="FDC_299_0" hidden="1">"#"</definedName>
    <definedName name="FDC_299_1" hidden="1">"#"</definedName>
    <definedName name="FDC_299_10" hidden="1">"#"</definedName>
    <definedName name="FDC_299_11" hidden="1">"#"</definedName>
    <definedName name="FDC_299_12" hidden="1">"#"</definedName>
    <definedName name="FDC_299_13" hidden="1">"#"</definedName>
    <definedName name="FDC_299_14" hidden="1">"#"</definedName>
    <definedName name="FDC_299_15" hidden="1">"#"</definedName>
    <definedName name="FDC_299_16" hidden="1">"#"</definedName>
    <definedName name="FDC_299_17" hidden="1">"#"</definedName>
    <definedName name="FDC_299_18" hidden="1">"#"</definedName>
    <definedName name="FDC_299_19" hidden="1">"#"</definedName>
    <definedName name="FDC_299_2" hidden="1">"#"</definedName>
    <definedName name="FDC_299_20" hidden="1">"#"</definedName>
    <definedName name="FDC_299_21" hidden="1">"#"</definedName>
    <definedName name="FDC_299_22" hidden="1">"#"</definedName>
    <definedName name="FDC_299_23" hidden="1">"#"</definedName>
    <definedName name="FDC_299_24" hidden="1">"#"</definedName>
    <definedName name="FDC_299_25" hidden="1">"#"</definedName>
    <definedName name="FDC_299_26" hidden="1">"#"</definedName>
    <definedName name="FDC_299_3" hidden="1">"#"</definedName>
    <definedName name="FDC_299_4" hidden="1">"#"</definedName>
    <definedName name="FDC_299_5" hidden="1">"#"</definedName>
    <definedName name="FDC_299_6" hidden="1">"#"</definedName>
    <definedName name="FDC_299_7" hidden="1">"#"</definedName>
    <definedName name="FDC_299_8" hidden="1">"#"</definedName>
    <definedName name="FDC_299_9" hidden="1">"#"</definedName>
    <definedName name="FDC_3_0" hidden="1">"#"</definedName>
    <definedName name="FDC_30_0" hidden="1">"#"</definedName>
    <definedName name="FDC_300_0" hidden="1">"#"</definedName>
    <definedName name="FDC_300_1" hidden="1">"#"</definedName>
    <definedName name="FDC_300_10" hidden="1">"#"</definedName>
    <definedName name="FDC_300_11" hidden="1">"#"</definedName>
    <definedName name="FDC_300_12" hidden="1">"#"</definedName>
    <definedName name="FDC_300_13" hidden="1">"#"</definedName>
    <definedName name="FDC_300_14" hidden="1">"#"</definedName>
    <definedName name="FDC_300_15" hidden="1">"#"</definedName>
    <definedName name="FDC_300_16" hidden="1">"#"</definedName>
    <definedName name="FDC_300_17" hidden="1">"#"</definedName>
    <definedName name="FDC_300_18" hidden="1">"#"</definedName>
    <definedName name="FDC_300_19" hidden="1">"#"</definedName>
    <definedName name="FDC_300_2" hidden="1">"#"</definedName>
    <definedName name="FDC_300_20" hidden="1">"#"</definedName>
    <definedName name="FDC_300_21" hidden="1">"#"</definedName>
    <definedName name="FDC_300_22" hidden="1">"#"</definedName>
    <definedName name="FDC_300_23" hidden="1">"#"</definedName>
    <definedName name="FDC_300_24" hidden="1">"#"</definedName>
    <definedName name="FDC_300_25" hidden="1">"#"</definedName>
    <definedName name="FDC_300_26" hidden="1">"#"</definedName>
    <definedName name="FDC_300_3" hidden="1">"#"</definedName>
    <definedName name="FDC_300_4" hidden="1">"#"</definedName>
    <definedName name="FDC_300_5" hidden="1">"#"</definedName>
    <definedName name="FDC_300_6" hidden="1">"#"</definedName>
    <definedName name="FDC_300_7" hidden="1">"#"</definedName>
    <definedName name="FDC_300_8" hidden="1">"#"</definedName>
    <definedName name="FDC_300_9" hidden="1">"#"</definedName>
    <definedName name="FDC_301_0" hidden="1">"#"</definedName>
    <definedName name="FDC_301_1" hidden="1">"#"</definedName>
    <definedName name="FDC_301_10" hidden="1">"#"</definedName>
    <definedName name="FDC_301_11" hidden="1">"#"</definedName>
    <definedName name="FDC_301_12" hidden="1">"#"</definedName>
    <definedName name="FDC_301_13" hidden="1">"#"</definedName>
    <definedName name="FDC_301_14" hidden="1">"#"</definedName>
    <definedName name="FDC_301_15" hidden="1">"#"</definedName>
    <definedName name="FDC_301_16" hidden="1">"#"</definedName>
    <definedName name="FDC_301_17" hidden="1">"#"</definedName>
    <definedName name="FDC_301_18" hidden="1">"#"</definedName>
    <definedName name="FDC_301_19" hidden="1">"#"</definedName>
    <definedName name="FDC_301_2" hidden="1">"#"</definedName>
    <definedName name="FDC_301_20" hidden="1">"#"</definedName>
    <definedName name="FDC_301_21" hidden="1">"#"</definedName>
    <definedName name="FDC_301_22" hidden="1">"#"</definedName>
    <definedName name="FDC_301_23" hidden="1">"#"</definedName>
    <definedName name="FDC_301_24" hidden="1">"#"</definedName>
    <definedName name="FDC_301_25" hidden="1">"#"</definedName>
    <definedName name="FDC_301_3" hidden="1">"#"</definedName>
    <definedName name="FDC_301_4" hidden="1">"#"</definedName>
    <definedName name="FDC_301_5" hidden="1">"#"</definedName>
    <definedName name="FDC_301_6" hidden="1">"#"</definedName>
    <definedName name="FDC_301_7" hidden="1">"#"</definedName>
    <definedName name="FDC_301_8" hidden="1">"#"</definedName>
    <definedName name="FDC_301_9" hidden="1">"#"</definedName>
    <definedName name="FDC_302_0" hidden="1">"#"</definedName>
    <definedName name="FDC_302_1" hidden="1">"#"</definedName>
    <definedName name="FDC_302_10" hidden="1">"#"</definedName>
    <definedName name="FDC_302_11" hidden="1">"#"</definedName>
    <definedName name="FDC_302_12" hidden="1">"#"</definedName>
    <definedName name="FDC_302_13" hidden="1">"#"</definedName>
    <definedName name="FDC_302_14" hidden="1">"#"</definedName>
    <definedName name="FDC_302_15" hidden="1">"#"</definedName>
    <definedName name="FDC_302_16" hidden="1">"#"</definedName>
    <definedName name="FDC_302_17" hidden="1">"#"</definedName>
    <definedName name="FDC_302_18" hidden="1">"#"</definedName>
    <definedName name="FDC_302_19" hidden="1">"#"</definedName>
    <definedName name="FDC_302_2" hidden="1">"#"</definedName>
    <definedName name="FDC_302_20" hidden="1">"#"</definedName>
    <definedName name="FDC_302_21" hidden="1">"#"</definedName>
    <definedName name="FDC_302_22" hidden="1">"#"</definedName>
    <definedName name="FDC_302_23" hidden="1">"#"</definedName>
    <definedName name="FDC_302_24" hidden="1">"#"</definedName>
    <definedName name="FDC_302_3" hidden="1">"#"</definedName>
    <definedName name="FDC_302_4" hidden="1">"#"</definedName>
    <definedName name="FDC_302_5" hidden="1">"#"</definedName>
    <definedName name="FDC_302_6" hidden="1">"#"</definedName>
    <definedName name="FDC_302_7" hidden="1">"#"</definedName>
    <definedName name="FDC_302_8" hidden="1">"#"</definedName>
    <definedName name="FDC_302_9" hidden="1">"#"</definedName>
    <definedName name="FDC_303_0" hidden="1">"#"</definedName>
    <definedName name="FDC_303_1" hidden="1">"#"</definedName>
    <definedName name="FDC_303_2" hidden="1">"#"</definedName>
    <definedName name="FDC_304_0" hidden="1">"#"</definedName>
    <definedName name="FDC_304_1" hidden="1">"#"</definedName>
    <definedName name="FDC_304_2" hidden="1">"#"</definedName>
    <definedName name="FDC_305_0" hidden="1">"#"</definedName>
    <definedName name="FDC_305_1" hidden="1">"#"</definedName>
    <definedName name="FDC_305_10" hidden="1">"#"</definedName>
    <definedName name="FDC_305_11" hidden="1">"#"</definedName>
    <definedName name="FDC_305_12" hidden="1">"#"</definedName>
    <definedName name="FDC_305_13" hidden="1">"#"</definedName>
    <definedName name="FDC_305_14" hidden="1">"#"</definedName>
    <definedName name="FDC_305_2" hidden="1">"#"</definedName>
    <definedName name="FDC_305_3" hidden="1">"#"</definedName>
    <definedName name="FDC_305_4" hidden="1">"#"</definedName>
    <definedName name="FDC_305_5" hidden="1">"#"</definedName>
    <definedName name="FDC_305_6" hidden="1">"#"</definedName>
    <definedName name="FDC_305_7" hidden="1">"#"</definedName>
    <definedName name="FDC_305_8" hidden="1">"#"</definedName>
    <definedName name="FDC_305_9" hidden="1">"#"</definedName>
    <definedName name="FDC_306_0" hidden="1">"#"</definedName>
    <definedName name="FDC_306_1" hidden="1">"#"</definedName>
    <definedName name="FDC_306_10" hidden="1">"#"</definedName>
    <definedName name="FDC_306_11" hidden="1">"#"</definedName>
    <definedName name="FDC_306_12" hidden="1">"#"</definedName>
    <definedName name="FDC_306_13" hidden="1">"#"</definedName>
    <definedName name="FDC_306_14" hidden="1">"#"</definedName>
    <definedName name="FDC_306_2" hidden="1">"#"</definedName>
    <definedName name="FDC_306_3" hidden="1">"#"</definedName>
    <definedName name="FDC_306_4" hidden="1">"#"</definedName>
    <definedName name="FDC_306_5" hidden="1">"#"</definedName>
    <definedName name="FDC_306_6" hidden="1">"#"</definedName>
    <definedName name="FDC_306_7" hidden="1">"#"</definedName>
    <definedName name="FDC_306_8" hidden="1">"#"</definedName>
    <definedName name="FDC_306_9" hidden="1">"#"</definedName>
    <definedName name="FDC_307_0" hidden="1">"#"</definedName>
    <definedName name="FDC_307_1" hidden="1">"#"</definedName>
    <definedName name="FDC_307_2" hidden="1">"#"</definedName>
    <definedName name="FDC_308_0" hidden="1">"#"</definedName>
    <definedName name="FDC_308_1" hidden="1">"#"</definedName>
    <definedName name="FDC_308_2" hidden="1">"#"</definedName>
    <definedName name="FDC_309_0" hidden="1">"#"</definedName>
    <definedName name="FDC_309_1" hidden="1">"#"</definedName>
    <definedName name="FDC_309_2" hidden="1">"#"</definedName>
    <definedName name="FDC_31_0" hidden="1">"#"</definedName>
    <definedName name="FDC_310_0" hidden="1">"#"</definedName>
    <definedName name="FDC_310_1" hidden="1">"#"</definedName>
    <definedName name="FDC_310_10" hidden="1">"#"</definedName>
    <definedName name="FDC_310_11" hidden="1">"#"</definedName>
    <definedName name="FDC_310_12" hidden="1">"#"</definedName>
    <definedName name="FDC_310_13" hidden="1">"#"</definedName>
    <definedName name="FDC_310_14" hidden="1">"#"</definedName>
    <definedName name="FDC_310_2" hidden="1">"#"</definedName>
    <definedName name="FDC_310_3" hidden="1">"#"</definedName>
    <definedName name="FDC_310_4" hidden="1">"#"</definedName>
    <definedName name="FDC_310_5" hidden="1">"#"</definedName>
    <definedName name="FDC_310_6" hidden="1">"#"</definedName>
    <definedName name="FDC_310_7" hidden="1">"#"</definedName>
    <definedName name="FDC_310_8" hidden="1">"#"</definedName>
    <definedName name="FDC_310_9" hidden="1">"#"</definedName>
    <definedName name="FDC_311_0" hidden="1">"#"</definedName>
    <definedName name="FDC_311_1" hidden="1">"#"</definedName>
    <definedName name="FDC_311_2" hidden="1">"#"</definedName>
    <definedName name="FDC_312_0" hidden="1">"#"</definedName>
    <definedName name="FDC_312_1" hidden="1">"#"</definedName>
    <definedName name="FDC_312_2" hidden="1">"#"</definedName>
    <definedName name="FDC_313_0" hidden="1">"#"</definedName>
    <definedName name="FDC_314_0" hidden="1">"#"</definedName>
    <definedName name="FDC_315_0" hidden="1">"#"</definedName>
    <definedName name="FDC_316_0" hidden="1">"#"</definedName>
    <definedName name="FDC_317_0" hidden="1">"#"</definedName>
    <definedName name="FDC_317_1" hidden="1">"#"</definedName>
    <definedName name="FDC_317_2" hidden="1">"#"</definedName>
    <definedName name="FDC_318_0" hidden="1">"#"</definedName>
    <definedName name="FDC_318_1" hidden="1">"#"</definedName>
    <definedName name="FDC_318_2" hidden="1">"#"</definedName>
    <definedName name="FDC_319_0" hidden="1">"#"</definedName>
    <definedName name="FDC_319_1" hidden="1">"#"</definedName>
    <definedName name="FDC_319_2" hidden="1">"#"</definedName>
    <definedName name="FDC_32_0" hidden="1">"#"</definedName>
    <definedName name="FDC_320_0" hidden="1">"#"</definedName>
    <definedName name="FDC_320_1" hidden="1">"#"</definedName>
    <definedName name="FDC_320_2" hidden="1">"#"</definedName>
    <definedName name="FDC_321_0" hidden="1">"#"</definedName>
    <definedName name="FDC_321_1" hidden="1">"#"</definedName>
    <definedName name="FDC_321_2" hidden="1">"#"</definedName>
    <definedName name="FDC_322_0" hidden="1">"#"</definedName>
    <definedName name="FDC_322_1" hidden="1">"#"</definedName>
    <definedName name="FDC_322_2" hidden="1">"#"</definedName>
    <definedName name="FDC_323_0" hidden="1">"#"</definedName>
    <definedName name="FDC_323_1" hidden="1">"#"</definedName>
    <definedName name="FDC_323_2" hidden="1">"#"</definedName>
    <definedName name="FDC_324_0" hidden="1">"#"</definedName>
    <definedName name="FDC_326_0" hidden="1">"#"</definedName>
    <definedName name="FDC_326_1" hidden="1">"#"</definedName>
    <definedName name="FDC_326_2" hidden="1">"#"</definedName>
    <definedName name="FDC_326_3" hidden="1">"#"</definedName>
    <definedName name="FDC_326_4" hidden="1">"#"</definedName>
    <definedName name="FDC_326_5" hidden="1">"#"</definedName>
    <definedName name="FDC_326_6" hidden="1">"#"</definedName>
    <definedName name="FDC_327_0" hidden="1">"#"</definedName>
    <definedName name="FDC_327_1" hidden="1">"#"</definedName>
    <definedName name="FDC_327_2" hidden="1">"#"</definedName>
    <definedName name="FDC_327_3" hidden="1">"#"</definedName>
    <definedName name="FDC_327_4" hidden="1">"#"</definedName>
    <definedName name="FDC_327_5" hidden="1">"#"</definedName>
    <definedName name="FDC_327_6" hidden="1">"#"</definedName>
    <definedName name="FDC_328_0" hidden="1">"#"</definedName>
    <definedName name="FDC_329_0" hidden="1">"#"</definedName>
    <definedName name="FDC_33_0" hidden="1">"#"</definedName>
    <definedName name="FDC_330_0" hidden="1">"#"</definedName>
    <definedName name="FDC_331_0" hidden="1">"#"</definedName>
    <definedName name="FDC_332_0" hidden="1">"#"</definedName>
    <definedName name="FDC_333_0" hidden="1">"#"</definedName>
    <definedName name="FDC_334_0" hidden="1">"#"</definedName>
    <definedName name="FDC_335_0" hidden="1">"#"</definedName>
    <definedName name="FDC_336_0" hidden="1">"#"</definedName>
    <definedName name="FDC_337_0" hidden="1">"#"</definedName>
    <definedName name="FDC_338_0" hidden="1">"#"</definedName>
    <definedName name="FDC_339_0" hidden="1">"#"</definedName>
    <definedName name="FDC_34_0" hidden="1">"#"</definedName>
    <definedName name="FDC_340_0" hidden="1">"#"</definedName>
    <definedName name="FDC_341_0" hidden="1">"#"</definedName>
    <definedName name="FDC_342_0" hidden="1">"#"</definedName>
    <definedName name="FDC_343_0" hidden="1">"#"</definedName>
    <definedName name="FDC_344_0" hidden="1">"#"</definedName>
    <definedName name="FDC_345_0" hidden="1">"#"</definedName>
    <definedName name="FDC_346_0" hidden="1">"#"</definedName>
    <definedName name="FDC_347_0" hidden="1">"#"</definedName>
    <definedName name="FDC_348_0" hidden="1">"#"</definedName>
    <definedName name="FDC_349_0" hidden="1">"#"</definedName>
    <definedName name="FDC_35_0" hidden="1">"#"</definedName>
    <definedName name="FDC_350_0" hidden="1">"#"</definedName>
    <definedName name="FDC_350_1" hidden="1">"#"</definedName>
    <definedName name="FDC_350_10" hidden="1">"#"</definedName>
    <definedName name="FDC_350_11" hidden="1">"#"</definedName>
    <definedName name="FDC_350_12" hidden="1">"#"</definedName>
    <definedName name="FDC_350_13" hidden="1">"#"</definedName>
    <definedName name="FDC_350_14" hidden="1">"#"</definedName>
    <definedName name="FDC_350_2" hidden="1">"#"</definedName>
    <definedName name="FDC_350_3" hidden="1">"#"</definedName>
    <definedName name="FDC_350_4" hidden="1">"#"</definedName>
    <definedName name="FDC_350_5" hidden="1">"#"</definedName>
    <definedName name="FDC_350_6" hidden="1">"#"</definedName>
    <definedName name="FDC_350_7" hidden="1">"#"</definedName>
    <definedName name="FDC_350_8" hidden="1">"#"</definedName>
    <definedName name="FDC_350_9" hidden="1">"#"</definedName>
    <definedName name="FDC_351_0" hidden="1">"#"</definedName>
    <definedName name="FDC_351_1" hidden="1">"#"</definedName>
    <definedName name="FDC_351_10" hidden="1">"#"</definedName>
    <definedName name="FDC_351_11" hidden="1">"#"</definedName>
    <definedName name="FDC_351_12" hidden="1">"#"</definedName>
    <definedName name="FDC_351_13" hidden="1">"#"</definedName>
    <definedName name="FDC_351_14" hidden="1">"#"</definedName>
    <definedName name="FDC_351_2" hidden="1">"#"</definedName>
    <definedName name="FDC_351_3" hidden="1">"#"</definedName>
    <definedName name="FDC_351_4" hidden="1">"#"</definedName>
    <definedName name="FDC_351_5" hidden="1">"#"</definedName>
    <definedName name="FDC_351_6" hidden="1">"#"</definedName>
    <definedName name="FDC_351_7" hidden="1">"#"</definedName>
    <definedName name="FDC_351_8" hidden="1">"#"</definedName>
    <definedName name="FDC_351_9" hidden="1">"#"</definedName>
    <definedName name="FDC_352_0" hidden="1">"#"</definedName>
    <definedName name="FDC_352_1" hidden="1">"#"</definedName>
    <definedName name="FDC_352_10" hidden="1">"#"</definedName>
    <definedName name="FDC_352_11" hidden="1">"#"</definedName>
    <definedName name="FDC_352_12" hidden="1">"#"</definedName>
    <definedName name="FDC_352_13" hidden="1">"#"</definedName>
    <definedName name="FDC_352_14" hidden="1">"#"</definedName>
    <definedName name="FDC_352_2" hidden="1">"#"</definedName>
    <definedName name="FDC_352_3" hidden="1">"#"</definedName>
    <definedName name="FDC_352_4" hidden="1">"#"</definedName>
    <definedName name="FDC_352_5" hidden="1">"#"</definedName>
    <definedName name="FDC_352_6" hidden="1">"#"</definedName>
    <definedName name="FDC_352_7" hidden="1">"#"</definedName>
    <definedName name="FDC_352_8" hidden="1">"#"</definedName>
    <definedName name="FDC_352_9" hidden="1">"#"</definedName>
    <definedName name="FDC_353_0" hidden="1">"#"</definedName>
    <definedName name="FDC_353_1" hidden="1">"#"</definedName>
    <definedName name="FDC_353_10" hidden="1">"#"</definedName>
    <definedName name="FDC_353_11" hidden="1">"#"</definedName>
    <definedName name="FDC_353_12" hidden="1">"#"</definedName>
    <definedName name="FDC_353_13" hidden="1">"#"</definedName>
    <definedName name="FDC_353_14" hidden="1">"#"</definedName>
    <definedName name="FDC_353_2" hidden="1">"#"</definedName>
    <definedName name="FDC_353_3" hidden="1">"#"</definedName>
    <definedName name="FDC_353_4" hidden="1">"#"</definedName>
    <definedName name="FDC_353_5" hidden="1">"#"</definedName>
    <definedName name="FDC_353_6" hidden="1">"#"</definedName>
    <definedName name="FDC_353_7" hidden="1">"#"</definedName>
    <definedName name="FDC_353_8" hidden="1">"#"</definedName>
    <definedName name="FDC_353_9" hidden="1">"#"</definedName>
    <definedName name="FDC_354_0" hidden="1">"#"</definedName>
    <definedName name="FDC_354_1" hidden="1">"#"</definedName>
    <definedName name="FDC_354_10" hidden="1">"#"</definedName>
    <definedName name="FDC_354_11" hidden="1">"#"</definedName>
    <definedName name="FDC_354_12" hidden="1">"#"</definedName>
    <definedName name="FDC_354_13" hidden="1">"#"</definedName>
    <definedName name="FDC_354_14" hidden="1">"#"</definedName>
    <definedName name="FDC_354_2" hidden="1">"#"</definedName>
    <definedName name="FDC_354_3" hidden="1">"#"</definedName>
    <definedName name="FDC_354_4" hidden="1">"#"</definedName>
    <definedName name="FDC_354_5" hidden="1">"#"</definedName>
    <definedName name="FDC_354_6" hidden="1">"#"</definedName>
    <definedName name="FDC_354_7" hidden="1">"#"</definedName>
    <definedName name="FDC_354_8" hidden="1">"#"</definedName>
    <definedName name="FDC_354_9" hidden="1">"#"</definedName>
    <definedName name="FDC_355_0" hidden="1">"#"</definedName>
    <definedName name="FDC_355_1" hidden="1">"#"</definedName>
    <definedName name="FDC_355_10" hidden="1">"#"</definedName>
    <definedName name="FDC_355_11" hidden="1">"#"</definedName>
    <definedName name="FDC_355_12" hidden="1">"#"</definedName>
    <definedName name="FDC_355_13" hidden="1">"#"</definedName>
    <definedName name="FDC_355_14" hidden="1">"#"</definedName>
    <definedName name="FDC_355_2" hidden="1">"#"</definedName>
    <definedName name="FDC_355_3" hidden="1">"#"</definedName>
    <definedName name="FDC_355_4" hidden="1">"#"</definedName>
    <definedName name="FDC_355_5" hidden="1">"#"</definedName>
    <definedName name="FDC_355_6" hidden="1">"#"</definedName>
    <definedName name="FDC_355_7" hidden="1">"#"</definedName>
    <definedName name="FDC_355_8" hidden="1">"#"</definedName>
    <definedName name="FDC_355_9" hidden="1">"#"</definedName>
    <definedName name="FDC_356_0" hidden="1">"#"</definedName>
    <definedName name="FDC_356_1" hidden="1">"#"</definedName>
    <definedName name="FDC_356_10" hidden="1">"#"</definedName>
    <definedName name="FDC_356_11" hidden="1">"#"</definedName>
    <definedName name="FDC_356_12" hidden="1">"#"</definedName>
    <definedName name="FDC_356_13" hidden="1">"#"</definedName>
    <definedName name="FDC_356_14" hidden="1">"#"</definedName>
    <definedName name="FDC_356_2" hidden="1">"#"</definedName>
    <definedName name="FDC_356_3" hidden="1">"#"</definedName>
    <definedName name="FDC_356_4" hidden="1">"#"</definedName>
    <definedName name="FDC_356_5" hidden="1">"#"</definedName>
    <definedName name="FDC_356_6" hidden="1">"#"</definedName>
    <definedName name="FDC_356_7" hidden="1">"#"</definedName>
    <definedName name="FDC_356_8" hidden="1">"#"</definedName>
    <definedName name="FDC_356_9" hidden="1">"#"</definedName>
    <definedName name="FDC_357_0" hidden="1">"#"</definedName>
    <definedName name="FDC_357_1" hidden="1">"#"</definedName>
    <definedName name="FDC_357_10" hidden="1">"#"</definedName>
    <definedName name="FDC_357_11" hidden="1">"#"</definedName>
    <definedName name="FDC_357_12" hidden="1">"#"</definedName>
    <definedName name="FDC_357_13" hidden="1">"#"</definedName>
    <definedName name="FDC_357_14" hidden="1">"#"</definedName>
    <definedName name="FDC_357_2" hidden="1">"#"</definedName>
    <definedName name="FDC_357_3" hidden="1">"#"</definedName>
    <definedName name="FDC_357_4" hidden="1">"#"</definedName>
    <definedName name="FDC_357_5" hidden="1">"#"</definedName>
    <definedName name="FDC_357_6" hidden="1">"#"</definedName>
    <definedName name="FDC_357_7" hidden="1">"#"</definedName>
    <definedName name="FDC_357_8" hidden="1">"#"</definedName>
    <definedName name="FDC_357_9" hidden="1">"#"</definedName>
    <definedName name="FDC_358_0" hidden="1">"#"</definedName>
    <definedName name="FDC_358_1" hidden="1">"#"</definedName>
    <definedName name="FDC_358_10" hidden="1">"#"</definedName>
    <definedName name="FDC_358_11" hidden="1">"#"</definedName>
    <definedName name="FDC_358_12" hidden="1">"#"</definedName>
    <definedName name="FDC_358_13" hidden="1">"#"</definedName>
    <definedName name="FDC_358_14" hidden="1">"#"</definedName>
    <definedName name="FDC_358_2" hidden="1">"#"</definedName>
    <definedName name="FDC_358_3" hidden="1">"#"</definedName>
    <definedName name="FDC_358_4" hidden="1">"#"</definedName>
    <definedName name="FDC_358_5" hidden="1">"#"</definedName>
    <definedName name="FDC_358_6" hidden="1">"#"</definedName>
    <definedName name="FDC_358_7" hidden="1">"#"</definedName>
    <definedName name="FDC_358_8" hidden="1">"#"</definedName>
    <definedName name="FDC_358_9" hidden="1">"#"</definedName>
    <definedName name="FDC_359_0" hidden="1">"#"</definedName>
    <definedName name="FDC_359_1" hidden="1">"#"</definedName>
    <definedName name="FDC_359_10" hidden="1">"#"</definedName>
    <definedName name="FDC_359_11" hidden="1">"#"</definedName>
    <definedName name="FDC_359_12" hidden="1">"#"</definedName>
    <definedName name="FDC_359_13" hidden="1">"#"</definedName>
    <definedName name="FDC_359_14" hidden="1">"#"</definedName>
    <definedName name="FDC_359_2" hidden="1">"#"</definedName>
    <definedName name="FDC_359_3" hidden="1">"#"</definedName>
    <definedName name="FDC_359_4" hidden="1">"#"</definedName>
    <definedName name="FDC_359_5" hidden="1">"#"</definedName>
    <definedName name="FDC_359_6" hidden="1">"#"</definedName>
    <definedName name="FDC_359_7" hidden="1">"#"</definedName>
    <definedName name="FDC_359_8" hidden="1">"#"</definedName>
    <definedName name="FDC_359_9" hidden="1">"#"</definedName>
    <definedName name="FDC_36_0" hidden="1">"#"</definedName>
    <definedName name="FDC_360_0" hidden="1">"#"</definedName>
    <definedName name="FDC_360_1" hidden="1">"#"</definedName>
    <definedName name="FDC_360_10" hidden="1">"#"</definedName>
    <definedName name="FDC_360_11" hidden="1">"#"</definedName>
    <definedName name="FDC_360_12" hidden="1">"#"</definedName>
    <definedName name="FDC_360_13" hidden="1">"#"</definedName>
    <definedName name="FDC_360_14" hidden="1">"#"</definedName>
    <definedName name="FDC_360_2" hidden="1">"#"</definedName>
    <definedName name="FDC_360_3" hidden="1">"#"</definedName>
    <definedName name="FDC_360_4" hidden="1">"#"</definedName>
    <definedName name="FDC_360_5" hidden="1">"#"</definedName>
    <definedName name="FDC_360_6" hidden="1">"#"</definedName>
    <definedName name="FDC_360_7" hidden="1">"#"</definedName>
    <definedName name="FDC_360_8" hidden="1">"#"</definedName>
    <definedName name="FDC_360_9" hidden="1">"#"</definedName>
    <definedName name="FDC_361_0" hidden="1">"#"</definedName>
    <definedName name="FDC_361_1" hidden="1">"#"</definedName>
    <definedName name="FDC_361_10" hidden="1">"#"</definedName>
    <definedName name="FDC_361_11" hidden="1">"#"</definedName>
    <definedName name="FDC_361_12" hidden="1">"#"</definedName>
    <definedName name="FDC_361_13" hidden="1">"#"</definedName>
    <definedName name="FDC_361_14" hidden="1">"#"</definedName>
    <definedName name="FDC_361_2" hidden="1">"#"</definedName>
    <definedName name="FDC_361_3" hidden="1">"#"</definedName>
    <definedName name="FDC_361_4" hidden="1">"#"</definedName>
    <definedName name="FDC_361_5" hidden="1">"#"</definedName>
    <definedName name="FDC_361_6" hidden="1">"#"</definedName>
    <definedName name="FDC_361_7" hidden="1">"#"</definedName>
    <definedName name="FDC_361_8" hidden="1">"#"</definedName>
    <definedName name="FDC_361_9" hidden="1">"#"</definedName>
    <definedName name="FDC_362_0" hidden="1">"#"</definedName>
    <definedName name="FDC_362_1" hidden="1">"#"</definedName>
    <definedName name="FDC_362_10" hidden="1">"#"</definedName>
    <definedName name="FDC_362_11" hidden="1">"#"</definedName>
    <definedName name="FDC_362_12" hidden="1">"#"</definedName>
    <definedName name="FDC_362_13" hidden="1">"#"</definedName>
    <definedName name="FDC_362_14" hidden="1">"#"</definedName>
    <definedName name="FDC_362_2" hidden="1">"#"</definedName>
    <definedName name="FDC_362_3" hidden="1">"#"</definedName>
    <definedName name="FDC_362_4" hidden="1">"#"</definedName>
    <definedName name="FDC_362_5" hidden="1">"#"</definedName>
    <definedName name="FDC_362_6" hidden="1">"#"</definedName>
    <definedName name="FDC_362_7" hidden="1">"#"</definedName>
    <definedName name="FDC_362_8" hidden="1">"#"</definedName>
    <definedName name="FDC_362_9" hidden="1">"#"</definedName>
    <definedName name="FDC_363_0" hidden="1">"#"</definedName>
    <definedName name="FDC_363_1" hidden="1">"#"</definedName>
    <definedName name="FDC_363_10" hidden="1">"#"</definedName>
    <definedName name="FDC_363_11" hidden="1">"#"</definedName>
    <definedName name="FDC_363_12" hidden="1">"#"</definedName>
    <definedName name="FDC_363_13" hidden="1">"#"</definedName>
    <definedName name="FDC_363_14" hidden="1">"#"</definedName>
    <definedName name="FDC_363_2" hidden="1">"#"</definedName>
    <definedName name="FDC_363_3" hidden="1">"#"</definedName>
    <definedName name="FDC_363_4" hidden="1">"#"</definedName>
    <definedName name="FDC_363_5" hidden="1">"#"</definedName>
    <definedName name="FDC_363_6" hidden="1">"#"</definedName>
    <definedName name="FDC_363_7" hidden="1">"#"</definedName>
    <definedName name="FDC_363_8" hidden="1">"#"</definedName>
    <definedName name="FDC_363_9" hidden="1">"#"</definedName>
    <definedName name="FDC_364_0" hidden="1">"#"</definedName>
    <definedName name="FDC_364_1" hidden="1">"#"</definedName>
    <definedName name="FDC_364_10" hidden="1">"#"</definedName>
    <definedName name="FDC_364_11" hidden="1">"#"</definedName>
    <definedName name="FDC_364_12" hidden="1">"#"</definedName>
    <definedName name="FDC_364_13" hidden="1">"#"</definedName>
    <definedName name="FDC_364_14" hidden="1">"#"</definedName>
    <definedName name="FDC_364_2" hidden="1">"#"</definedName>
    <definedName name="FDC_364_3" hidden="1">"#"</definedName>
    <definedName name="FDC_364_4" hidden="1">"#"</definedName>
    <definedName name="FDC_364_5" hidden="1">"#"</definedName>
    <definedName name="FDC_364_6" hidden="1">"#"</definedName>
    <definedName name="FDC_364_7" hidden="1">"#"</definedName>
    <definedName name="FDC_364_8" hidden="1">"#"</definedName>
    <definedName name="FDC_364_9" hidden="1">"#"</definedName>
    <definedName name="FDC_365_0" hidden="1">"#"</definedName>
    <definedName name="FDC_365_1" hidden="1">"#"</definedName>
    <definedName name="FDC_365_10" hidden="1">"#"</definedName>
    <definedName name="FDC_365_11" hidden="1">"#"</definedName>
    <definedName name="FDC_365_12" hidden="1">"#"</definedName>
    <definedName name="FDC_365_13" hidden="1">"#"</definedName>
    <definedName name="FDC_365_14" hidden="1">"#"</definedName>
    <definedName name="FDC_365_2" hidden="1">"#"</definedName>
    <definedName name="FDC_365_3" hidden="1">"#"</definedName>
    <definedName name="FDC_365_4" hidden="1">"#"</definedName>
    <definedName name="FDC_365_5" hidden="1">"#"</definedName>
    <definedName name="FDC_365_6" hidden="1">"#"</definedName>
    <definedName name="FDC_365_7" hidden="1">"#"</definedName>
    <definedName name="FDC_365_8" hidden="1">"#"</definedName>
    <definedName name="FDC_365_9" hidden="1">"#"</definedName>
    <definedName name="FDC_366_0" hidden="1">"#"</definedName>
    <definedName name="FDC_366_1" hidden="1">"#"</definedName>
    <definedName name="FDC_366_10" hidden="1">"#"</definedName>
    <definedName name="FDC_366_11" hidden="1">"#"</definedName>
    <definedName name="FDC_366_12" hidden="1">"#"</definedName>
    <definedName name="FDC_366_13" hidden="1">"#"</definedName>
    <definedName name="FDC_366_14" hidden="1">"#"</definedName>
    <definedName name="FDC_366_2" hidden="1">"#"</definedName>
    <definedName name="FDC_366_3" hidden="1">"#"</definedName>
    <definedName name="FDC_366_4" hidden="1">"#"</definedName>
    <definedName name="FDC_366_5" hidden="1">"#"</definedName>
    <definedName name="FDC_366_6" hidden="1">"#"</definedName>
    <definedName name="FDC_366_7" hidden="1">"#"</definedName>
    <definedName name="FDC_366_8" hidden="1">"#"</definedName>
    <definedName name="FDC_366_9" hidden="1">"#"</definedName>
    <definedName name="FDC_367_0" hidden="1">"#"</definedName>
    <definedName name="FDC_367_1" hidden="1">"#"</definedName>
    <definedName name="FDC_367_10" hidden="1">"#"</definedName>
    <definedName name="FDC_367_11" hidden="1">"#"</definedName>
    <definedName name="FDC_367_12" hidden="1">"#"</definedName>
    <definedName name="FDC_367_13" hidden="1">"#"</definedName>
    <definedName name="FDC_367_14" hidden="1">"#"</definedName>
    <definedName name="FDC_367_2" hidden="1">"#"</definedName>
    <definedName name="FDC_367_3" hidden="1">"#"</definedName>
    <definedName name="FDC_367_4" hidden="1">"#"</definedName>
    <definedName name="FDC_367_5" hidden="1">"#"</definedName>
    <definedName name="FDC_367_6" hidden="1">"#"</definedName>
    <definedName name="FDC_367_7" hidden="1">"#"</definedName>
    <definedName name="FDC_367_8" hidden="1">"#"</definedName>
    <definedName name="FDC_367_9" hidden="1">"#"</definedName>
    <definedName name="FDC_368_0" hidden="1">"#"</definedName>
    <definedName name="FDC_368_1" hidden="1">"#"</definedName>
    <definedName name="FDC_368_10" hidden="1">"#"</definedName>
    <definedName name="FDC_368_11" hidden="1">"#"</definedName>
    <definedName name="FDC_368_12" hidden="1">"#"</definedName>
    <definedName name="FDC_368_13" hidden="1">"#"</definedName>
    <definedName name="FDC_368_14" hidden="1">"#"</definedName>
    <definedName name="FDC_368_2" hidden="1">"#"</definedName>
    <definedName name="FDC_368_3" hidden="1">"#"</definedName>
    <definedName name="FDC_368_4" hidden="1">"#"</definedName>
    <definedName name="FDC_368_5" hidden="1">"#"</definedName>
    <definedName name="FDC_368_6" hidden="1">"#"</definedName>
    <definedName name="FDC_368_7" hidden="1">"#"</definedName>
    <definedName name="FDC_368_8" hidden="1">"#"</definedName>
    <definedName name="FDC_368_9" hidden="1">"#"</definedName>
    <definedName name="FDC_369_0" hidden="1">"#"</definedName>
    <definedName name="FDC_369_1" hidden="1">"#"</definedName>
    <definedName name="FDC_369_10" hidden="1">"#"</definedName>
    <definedName name="FDC_369_11" hidden="1">"#"</definedName>
    <definedName name="FDC_369_12" hidden="1">"#"</definedName>
    <definedName name="FDC_369_13" hidden="1">"#"</definedName>
    <definedName name="FDC_369_14" hidden="1">"#"</definedName>
    <definedName name="FDC_369_2" hidden="1">"#"</definedName>
    <definedName name="FDC_369_3" hidden="1">"#"</definedName>
    <definedName name="FDC_369_4" hidden="1">"#"</definedName>
    <definedName name="FDC_369_5" hidden="1">"#"</definedName>
    <definedName name="FDC_369_6" hidden="1">"#"</definedName>
    <definedName name="FDC_369_7" hidden="1">"#"</definedName>
    <definedName name="FDC_369_8" hidden="1">"#"</definedName>
    <definedName name="FDC_369_9" hidden="1">"#"</definedName>
    <definedName name="FDC_37_0" hidden="1">"#"</definedName>
    <definedName name="FDC_370_0" hidden="1">"#"</definedName>
    <definedName name="FDC_370_1" hidden="1">"#"</definedName>
    <definedName name="FDC_370_10" hidden="1">"#"</definedName>
    <definedName name="FDC_370_11" hidden="1">"#"</definedName>
    <definedName name="FDC_370_12" hidden="1">"#"</definedName>
    <definedName name="FDC_370_13" hidden="1">"#"</definedName>
    <definedName name="FDC_370_14" hidden="1">"#"</definedName>
    <definedName name="FDC_370_2" hidden="1">"#"</definedName>
    <definedName name="FDC_370_3" hidden="1">"#"</definedName>
    <definedName name="FDC_370_4" hidden="1">"#"</definedName>
    <definedName name="FDC_370_5" hidden="1">"#"</definedName>
    <definedName name="FDC_370_6" hidden="1">"#"</definedName>
    <definedName name="FDC_370_7" hidden="1">"#"</definedName>
    <definedName name="FDC_370_8" hidden="1">"#"</definedName>
    <definedName name="FDC_370_9" hidden="1">"#"</definedName>
    <definedName name="FDC_371_0" hidden="1">"#"</definedName>
    <definedName name="FDC_371_1" hidden="1">"#"</definedName>
    <definedName name="FDC_371_10" hidden="1">"#"</definedName>
    <definedName name="FDC_371_11" hidden="1">"#"</definedName>
    <definedName name="FDC_371_12" hidden="1">"#"</definedName>
    <definedName name="FDC_371_13" hidden="1">"#"</definedName>
    <definedName name="FDC_371_14" hidden="1">"#"</definedName>
    <definedName name="FDC_371_2" hidden="1">"#"</definedName>
    <definedName name="FDC_371_3" hidden="1">"#"</definedName>
    <definedName name="FDC_371_4" hidden="1">"#"</definedName>
    <definedName name="FDC_371_5" hidden="1">"#"</definedName>
    <definedName name="FDC_371_6" hidden="1">"#"</definedName>
    <definedName name="FDC_371_7" hidden="1">"#"</definedName>
    <definedName name="FDC_371_8" hidden="1">"#"</definedName>
    <definedName name="FDC_371_9" hidden="1">"#"</definedName>
    <definedName name="FDC_372_0" hidden="1">"#"</definedName>
    <definedName name="FDC_372_1" hidden="1">"#"</definedName>
    <definedName name="FDC_372_10" hidden="1">"#"</definedName>
    <definedName name="FDC_372_11" hidden="1">"#"</definedName>
    <definedName name="FDC_372_12" hidden="1">"#"</definedName>
    <definedName name="FDC_372_13" hidden="1">"#"</definedName>
    <definedName name="FDC_372_14" hidden="1">"#"</definedName>
    <definedName name="FDC_372_2" hidden="1">"#"</definedName>
    <definedName name="FDC_372_3" hidden="1">"#"</definedName>
    <definedName name="FDC_372_4" hidden="1">"#"</definedName>
    <definedName name="FDC_372_5" hidden="1">"#"</definedName>
    <definedName name="FDC_372_6" hidden="1">"#"</definedName>
    <definedName name="FDC_372_7" hidden="1">"#"</definedName>
    <definedName name="FDC_372_8" hidden="1">"#"</definedName>
    <definedName name="FDC_372_9" hidden="1">"#"</definedName>
    <definedName name="FDC_373_0" hidden="1">"#"</definedName>
    <definedName name="FDC_373_1" hidden="1">"#"</definedName>
    <definedName name="FDC_373_10" hidden="1">"#"</definedName>
    <definedName name="FDC_373_11" hidden="1">"#"</definedName>
    <definedName name="FDC_373_12" hidden="1">"#"</definedName>
    <definedName name="FDC_373_13" hidden="1">"#"</definedName>
    <definedName name="FDC_373_14" hidden="1">"#"</definedName>
    <definedName name="FDC_373_2" hidden="1">"#"</definedName>
    <definedName name="FDC_373_3" hidden="1">"#"</definedName>
    <definedName name="FDC_373_4" hidden="1">"#"</definedName>
    <definedName name="FDC_373_5" hidden="1">"#"</definedName>
    <definedName name="FDC_373_6" hidden="1">"#"</definedName>
    <definedName name="FDC_373_7" hidden="1">"#"</definedName>
    <definedName name="FDC_373_8" hidden="1">"#"</definedName>
    <definedName name="FDC_373_9" hidden="1">"#"</definedName>
    <definedName name="FDC_374_0" hidden="1">"#"</definedName>
    <definedName name="FDC_374_1" hidden="1">"#"</definedName>
    <definedName name="FDC_374_10" hidden="1">"#"</definedName>
    <definedName name="FDC_374_11" hidden="1">"#"</definedName>
    <definedName name="FDC_374_12" hidden="1">"#"</definedName>
    <definedName name="FDC_374_13" hidden="1">"#"</definedName>
    <definedName name="FDC_374_14" hidden="1">"#"</definedName>
    <definedName name="FDC_374_2" hidden="1">"#"</definedName>
    <definedName name="FDC_374_3" hidden="1">"#"</definedName>
    <definedName name="FDC_374_4" hidden="1">"#"</definedName>
    <definedName name="FDC_374_5" hidden="1">"#"</definedName>
    <definedName name="FDC_374_6" hidden="1">"#"</definedName>
    <definedName name="FDC_374_7" hidden="1">"#"</definedName>
    <definedName name="FDC_374_8" hidden="1">"#"</definedName>
    <definedName name="FDC_374_9" hidden="1">"#"</definedName>
    <definedName name="FDC_375_0" hidden="1">"#"</definedName>
    <definedName name="FDC_375_1" hidden="1">"#"</definedName>
    <definedName name="FDC_375_10" hidden="1">"#"</definedName>
    <definedName name="FDC_375_11" hidden="1">"#"</definedName>
    <definedName name="FDC_375_12" hidden="1">"#"</definedName>
    <definedName name="FDC_375_13" hidden="1">"#"</definedName>
    <definedName name="FDC_375_14" hidden="1">"#"</definedName>
    <definedName name="FDC_375_2" hidden="1">"#"</definedName>
    <definedName name="FDC_375_3" hidden="1">"#"</definedName>
    <definedName name="FDC_375_4" hidden="1">"#"</definedName>
    <definedName name="FDC_375_5" hidden="1">"#"</definedName>
    <definedName name="FDC_375_6" hidden="1">"#"</definedName>
    <definedName name="FDC_375_7" hidden="1">"#"</definedName>
    <definedName name="FDC_375_8" hidden="1">"#"</definedName>
    <definedName name="FDC_375_9" hidden="1">"#"</definedName>
    <definedName name="FDC_376_0" hidden="1">"#"</definedName>
    <definedName name="FDC_376_1" hidden="1">"#"</definedName>
    <definedName name="FDC_376_2" hidden="1">"#"</definedName>
    <definedName name="FDC_376_3" hidden="1">"#"</definedName>
    <definedName name="FDC_376_4" hidden="1">"#"</definedName>
    <definedName name="FDC_376_5" hidden="1">"#"</definedName>
    <definedName name="FDC_376_6" hidden="1">"#"</definedName>
    <definedName name="FDC_377_0" hidden="1">"#"</definedName>
    <definedName name="FDC_377_1" hidden="1">"#"</definedName>
    <definedName name="FDC_377_2" hidden="1">"#"</definedName>
    <definedName name="FDC_377_3" hidden="1">"#"</definedName>
    <definedName name="FDC_377_4" hidden="1">"#"</definedName>
    <definedName name="FDC_377_5" hidden="1">"#"</definedName>
    <definedName name="FDC_377_6" hidden="1">"#"</definedName>
    <definedName name="FDC_38_0" hidden="1">"#"</definedName>
    <definedName name="FDC_39_0" hidden="1">"#"</definedName>
    <definedName name="FDC_4_0" hidden="1">"#"</definedName>
    <definedName name="FDC_40_0" hidden="1">"#"</definedName>
    <definedName name="FDC_41_0" hidden="1">"#"</definedName>
    <definedName name="FDC_42_0" hidden="1">"#"</definedName>
    <definedName name="FDC_43_0" hidden="1">"#"</definedName>
    <definedName name="FDC_43_1" hidden="1">"#"</definedName>
    <definedName name="FDC_43_10" hidden="1">"#"</definedName>
    <definedName name="FDC_43_11" hidden="1">"#"</definedName>
    <definedName name="FDC_43_12" hidden="1">"#"</definedName>
    <definedName name="FDC_43_13" hidden="1">"#"</definedName>
    <definedName name="FDC_43_14" hidden="1">"#"</definedName>
    <definedName name="FDC_43_2" hidden="1">"#"</definedName>
    <definedName name="FDC_43_3" hidden="1">"#"</definedName>
    <definedName name="FDC_43_4" hidden="1">"#"</definedName>
    <definedName name="FDC_43_5" hidden="1">"#"</definedName>
    <definedName name="FDC_43_6" hidden="1">"#"</definedName>
    <definedName name="FDC_43_7" hidden="1">"#"</definedName>
    <definedName name="FDC_43_8" hidden="1">"#"</definedName>
    <definedName name="FDC_43_9" hidden="1">"#"</definedName>
    <definedName name="FDC_44_0" hidden="1">"#"</definedName>
    <definedName name="FDC_44_1" hidden="1">"#"</definedName>
    <definedName name="FDC_44_10" hidden="1">"#"</definedName>
    <definedName name="FDC_44_11" hidden="1">"#"</definedName>
    <definedName name="FDC_44_12" hidden="1">"#"</definedName>
    <definedName name="FDC_44_13" hidden="1">"#"</definedName>
    <definedName name="FDC_44_14" hidden="1">"#"</definedName>
    <definedName name="FDC_44_2" hidden="1">"#"</definedName>
    <definedName name="FDC_44_3" hidden="1">"#"</definedName>
    <definedName name="FDC_44_4" hidden="1">"#"</definedName>
    <definedName name="FDC_44_5" hidden="1">"#"</definedName>
    <definedName name="FDC_44_6" hidden="1">"#"</definedName>
    <definedName name="FDC_44_7" hidden="1">"#"</definedName>
    <definedName name="FDC_44_8" hidden="1">"#"</definedName>
    <definedName name="FDC_44_9" hidden="1">"#"</definedName>
    <definedName name="FDC_45_0" hidden="1">"#"</definedName>
    <definedName name="FDC_45_1" hidden="1">"#"</definedName>
    <definedName name="FDC_45_10" hidden="1">"#"</definedName>
    <definedName name="FDC_45_11" hidden="1">"#"</definedName>
    <definedName name="FDC_45_12" hidden="1">"#"</definedName>
    <definedName name="FDC_45_13" hidden="1">"#"</definedName>
    <definedName name="FDC_45_14" hidden="1">"#"</definedName>
    <definedName name="FDC_45_2" hidden="1">"#"</definedName>
    <definedName name="FDC_45_3" hidden="1">"#"</definedName>
    <definedName name="FDC_45_4" hidden="1">"#"</definedName>
    <definedName name="FDC_45_5" hidden="1">"#"</definedName>
    <definedName name="FDC_45_6" hidden="1">"#"</definedName>
    <definedName name="FDC_45_7" hidden="1">"#"</definedName>
    <definedName name="FDC_45_8" hidden="1">"#"</definedName>
    <definedName name="FDC_45_9" hidden="1">"#"</definedName>
    <definedName name="FDC_46_0" hidden="1">"#"</definedName>
    <definedName name="FDC_46_1" hidden="1">"#"</definedName>
    <definedName name="FDC_46_10" hidden="1">"#"</definedName>
    <definedName name="FDC_46_11" hidden="1">"#"</definedName>
    <definedName name="FDC_46_12" hidden="1">"#"</definedName>
    <definedName name="FDC_46_13" hidden="1">"#"</definedName>
    <definedName name="FDC_46_14" hidden="1">"#"</definedName>
    <definedName name="FDC_46_2" hidden="1">"#"</definedName>
    <definedName name="FDC_46_3" hidden="1">"#"</definedName>
    <definedName name="FDC_46_4" hidden="1">"#"</definedName>
    <definedName name="FDC_46_5" hidden="1">"#"</definedName>
    <definedName name="FDC_46_6" hidden="1">"#"</definedName>
    <definedName name="FDC_46_7" hidden="1">"#"</definedName>
    <definedName name="FDC_46_8" hidden="1">"#"</definedName>
    <definedName name="FDC_46_9" hidden="1">"#"</definedName>
    <definedName name="FDC_47_0" hidden="1">"#"</definedName>
    <definedName name="FDC_47_1" hidden="1">"#"</definedName>
    <definedName name="FDC_47_10" hidden="1">"#"</definedName>
    <definedName name="FDC_47_11" hidden="1">"#"</definedName>
    <definedName name="FDC_47_12" hidden="1">"#"</definedName>
    <definedName name="FDC_47_13" hidden="1">"#"</definedName>
    <definedName name="FDC_47_14" hidden="1">"#"</definedName>
    <definedName name="FDC_47_2" hidden="1">"#"</definedName>
    <definedName name="FDC_47_3" hidden="1">"#"</definedName>
    <definedName name="FDC_47_4" hidden="1">"#"</definedName>
    <definedName name="FDC_47_5" hidden="1">"#"</definedName>
    <definedName name="FDC_47_6" hidden="1">"#"</definedName>
    <definedName name="FDC_47_7" hidden="1">"#"</definedName>
    <definedName name="FDC_47_8" hidden="1">"#"</definedName>
    <definedName name="FDC_47_9" hidden="1">"#"</definedName>
    <definedName name="FDC_48_0" hidden="1">"#"</definedName>
    <definedName name="FDC_48_1" hidden="1">"#"</definedName>
    <definedName name="FDC_48_10" hidden="1">"#"</definedName>
    <definedName name="FDC_48_11" hidden="1">"#"</definedName>
    <definedName name="FDC_48_12" hidden="1">"#"</definedName>
    <definedName name="FDC_48_13" hidden="1">"#"</definedName>
    <definedName name="FDC_48_14" hidden="1">"#"</definedName>
    <definedName name="FDC_48_2" hidden="1">"#"</definedName>
    <definedName name="FDC_48_3" hidden="1">"#"</definedName>
    <definedName name="FDC_48_4" hidden="1">"#"</definedName>
    <definedName name="FDC_48_5" hidden="1">"#"</definedName>
    <definedName name="FDC_48_6" hidden="1">"#"</definedName>
    <definedName name="FDC_48_7" hidden="1">"#"</definedName>
    <definedName name="FDC_48_8" hidden="1">"#"</definedName>
    <definedName name="FDC_48_9" hidden="1">"#"</definedName>
    <definedName name="FDC_49_0" hidden="1">"#"</definedName>
    <definedName name="FDC_49_1" hidden="1">"#"</definedName>
    <definedName name="FDC_49_10" hidden="1">"#"</definedName>
    <definedName name="FDC_49_11" hidden="1">"#"</definedName>
    <definedName name="FDC_49_12" hidden="1">"#"</definedName>
    <definedName name="FDC_49_13" hidden="1">"#"</definedName>
    <definedName name="FDC_49_14" hidden="1">"#"</definedName>
    <definedName name="FDC_49_2" hidden="1">"#"</definedName>
    <definedName name="FDC_49_3" hidden="1">"#"</definedName>
    <definedName name="FDC_49_4" hidden="1">"#"</definedName>
    <definedName name="FDC_49_5" hidden="1">"#"</definedName>
    <definedName name="FDC_49_6" hidden="1">"#"</definedName>
    <definedName name="FDC_49_7" hidden="1">"#"</definedName>
    <definedName name="FDC_49_8" hidden="1">"#"</definedName>
    <definedName name="FDC_49_9" hidden="1">"#"</definedName>
    <definedName name="FDC_5_0" hidden="1">"#"</definedName>
    <definedName name="FDC_50_0" hidden="1">"#"</definedName>
    <definedName name="FDC_50_1" hidden="1">"#"</definedName>
    <definedName name="FDC_50_10" hidden="1">"#"</definedName>
    <definedName name="FDC_50_11" hidden="1">"#"</definedName>
    <definedName name="FDC_50_12" hidden="1">"#"</definedName>
    <definedName name="FDC_50_13" hidden="1">"#"</definedName>
    <definedName name="FDC_50_14" hidden="1">"#"</definedName>
    <definedName name="FDC_50_2" hidden="1">"#"</definedName>
    <definedName name="FDC_50_3" hidden="1">"#"</definedName>
    <definedName name="FDC_50_4" hidden="1">"#"</definedName>
    <definedName name="FDC_50_5" hidden="1">"#"</definedName>
    <definedName name="FDC_50_6" hidden="1">"#"</definedName>
    <definedName name="FDC_50_7" hidden="1">"#"</definedName>
    <definedName name="FDC_50_8" hidden="1">"#"</definedName>
    <definedName name="FDC_50_9" hidden="1">"#"</definedName>
    <definedName name="FDC_51_0" hidden="1">"#"</definedName>
    <definedName name="FDC_51_1" hidden="1">"#"</definedName>
    <definedName name="FDC_51_10" hidden="1">"#"</definedName>
    <definedName name="FDC_51_11" hidden="1">"#"</definedName>
    <definedName name="FDC_51_12" hidden="1">"#"</definedName>
    <definedName name="FDC_51_13" hidden="1">"#"</definedName>
    <definedName name="FDC_51_14" hidden="1">"#"</definedName>
    <definedName name="FDC_51_2" hidden="1">"#"</definedName>
    <definedName name="FDC_51_3" hidden="1">"#"</definedName>
    <definedName name="FDC_51_4" hidden="1">"#"</definedName>
    <definedName name="FDC_51_5" hidden="1">"#"</definedName>
    <definedName name="FDC_51_6" hidden="1">"#"</definedName>
    <definedName name="FDC_51_7" hidden="1">"#"</definedName>
    <definedName name="FDC_51_8" hidden="1">"#"</definedName>
    <definedName name="FDC_51_9" hidden="1">"#"</definedName>
    <definedName name="FDC_52_0" hidden="1">"#"</definedName>
    <definedName name="FDC_52_1" hidden="1">"#"</definedName>
    <definedName name="FDC_52_10" hidden="1">"#"</definedName>
    <definedName name="FDC_52_11" hidden="1">"#"</definedName>
    <definedName name="FDC_52_12" hidden="1">"#"</definedName>
    <definedName name="FDC_52_13" hidden="1">"#"</definedName>
    <definedName name="FDC_52_14" hidden="1">"#"</definedName>
    <definedName name="FDC_52_2" hidden="1">"#"</definedName>
    <definedName name="FDC_52_3" hidden="1">"#"</definedName>
    <definedName name="FDC_52_4" hidden="1">"#"</definedName>
    <definedName name="FDC_52_5" hidden="1">"#"</definedName>
    <definedName name="FDC_52_6" hidden="1">"#"</definedName>
    <definedName name="FDC_52_7" hidden="1">"#"</definedName>
    <definedName name="FDC_52_8" hidden="1">"#"</definedName>
    <definedName name="FDC_52_9" hidden="1">"#"</definedName>
    <definedName name="FDC_53_0" hidden="1">"#"</definedName>
    <definedName name="FDC_53_1" hidden="1">"#"</definedName>
    <definedName name="FDC_53_10" hidden="1">"#"</definedName>
    <definedName name="FDC_53_11" hidden="1">"#"</definedName>
    <definedName name="FDC_53_12" hidden="1">"#"</definedName>
    <definedName name="FDC_53_13" hidden="1">"#"</definedName>
    <definedName name="FDC_53_14" hidden="1">"#"</definedName>
    <definedName name="FDC_53_2" hidden="1">"#"</definedName>
    <definedName name="FDC_53_3" hidden="1">"#"</definedName>
    <definedName name="FDC_53_4" hidden="1">"#"</definedName>
    <definedName name="FDC_53_5" hidden="1">"#"</definedName>
    <definedName name="FDC_53_6" hidden="1">"#"</definedName>
    <definedName name="FDC_53_7" hidden="1">"#"</definedName>
    <definedName name="FDC_53_8" hidden="1">"#"</definedName>
    <definedName name="FDC_53_9" hidden="1">"#"</definedName>
    <definedName name="FDC_54_0" hidden="1">"#"</definedName>
    <definedName name="FDC_54_1" hidden="1">"#"</definedName>
    <definedName name="FDC_54_10" hidden="1">"#"</definedName>
    <definedName name="FDC_54_11" hidden="1">"#"</definedName>
    <definedName name="FDC_54_12" hidden="1">"#"</definedName>
    <definedName name="FDC_54_13" hidden="1">"#"</definedName>
    <definedName name="FDC_54_14" hidden="1">"#"</definedName>
    <definedName name="FDC_54_2" hidden="1">"#"</definedName>
    <definedName name="FDC_54_3" hidden="1">"#"</definedName>
    <definedName name="FDC_54_4" hidden="1">"#"</definedName>
    <definedName name="FDC_54_5" hidden="1">"#"</definedName>
    <definedName name="FDC_54_6" hidden="1">"#"</definedName>
    <definedName name="FDC_54_7" hidden="1">"#"</definedName>
    <definedName name="FDC_54_8" hidden="1">"#"</definedName>
    <definedName name="FDC_54_9" hidden="1">"#"</definedName>
    <definedName name="FDC_55_0" hidden="1">"#"</definedName>
    <definedName name="FDC_55_1" hidden="1">"#"</definedName>
    <definedName name="FDC_55_10" hidden="1">"#"</definedName>
    <definedName name="FDC_55_11" hidden="1">"#"</definedName>
    <definedName name="FDC_55_12" hidden="1">"#"</definedName>
    <definedName name="FDC_55_13" hidden="1">"#"</definedName>
    <definedName name="FDC_55_14" hidden="1">"#"</definedName>
    <definedName name="FDC_55_2" hidden="1">"#"</definedName>
    <definedName name="FDC_55_3" hidden="1">"#"</definedName>
    <definedName name="FDC_55_4" hidden="1">"#"</definedName>
    <definedName name="FDC_55_5" hidden="1">"#"</definedName>
    <definedName name="FDC_55_6" hidden="1">"#"</definedName>
    <definedName name="FDC_55_7" hidden="1">"#"</definedName>
    <definedName name="FDC_55_8" hidden="1">"#"</definedName>
    <definedName name="FDC_55_9" hidden="1">"#"</definedName>
    <definedName name="FDC_56_0" hidden="1">"#"</definedName>
    <definedName name="FDC_56_1" hidden="1">"#"</definedName>
    <definedName name="FDC_56_10" hidden="1">"#"</definedName>
    <definedName name="FDC_56_11" hidden="1">"#"</definedName>
    <definedName name="FDC_56_12" hidden="1">"#"</definedName>
    <definedName name="FDC_56_13" hidden="1">"#"</definedName>
    <definedName name="FDC_56_14" hidden="1">"#"</definedName>
    <definedName name="FDC_56_2" hidden="1">"#"</definedName>
    <definedName name="FDC_56_3" hidden="1">"#"</definedName>
    <definedName name="FDC_56_4" hidden="1">"#"</definedName>
    <definedName name="FDC_56_5" hidden="1">"#"</definedName>
    <definedName name="FDC_56_6" hidden="1">"#"</definedName>
    <definedName name="FDC_56_7" hidden="1">"#"</definedName>
    <definedName name="FDC_56_8" hidden="1">"#"</definedName>
    <definedName name="FDC_56_9" hidden="1">"#"</definedName>
    <definedName name="FDC_57_0" hidden="1">"#"</definedName>
    <definedName name="FDC_57_1" hidden="1">"#"</definedName>
    <definedName name="FDC_57_10" hidden="1">"#"</definedName>
    <definedName name="FDC_57_11" hidden="1">"#"</definedName>
    <definedName name="FDC_57_12" hidden="1">"#"</definedName>
    <definedName name="FDC_57_13" hidden="1">"#"</definedName>
    <definedName name="FDC_57_14" hidden="1">"#"</definedName>
    <definedName name="FDC_57_2" hidden="1">"#"</definedName>
    <definedName name="FDC_57_3" hidden="1">"#"</definedName>
    <definedName name="FDC_57_4" hidden="1">"#"</definedName>
    <definedName name="FDC_57_5" hidden="1">"#"</definedName>
    <definedName name="FDC_57_6" hidden="1">"#"</definedName>
    <definedName name="FDC_57_7" hidden="1">"#"</definedName>
    <definedName name="FDC_57_8" hidden="1">"#"</definedName>
    <definedName name="FDC_57_9" hidden="1">"#"</definedName>
    <definedName name="FDC_58_0" hidden="1">"#"</definedName>
    <definedName name="FDC_58_1" hidden="1">"#"</definedName>
    <definedName name="FDC_58_10" hidden="1">"#"</definedName>
    <definedName name="FDC_58_11" hidden="1">"#"</definedName>
    <definedName name="FDC_58_12" hidden="1">"#"</definedName>
    <definedName name="FDC_58_13" hidden="1">"#"</definedName>
    <definedName name="FDC_58_14" hidden="1">"#"</definedName>
    <definedName name="FDC_58_2" hidden="1">"#"</definedName>
    <definedName name="FDC_58_3" hidden="1">"#"</definedName>
    <definedName name="FDC_58_4" hidden="1">"#"</definedName>
    <definedName name="FDC_58_5" hidden="1">"#"</definedName>
    <definedName name="FDC_58_6" hidden="1">"#"</definedName>
    <definedName name="FDC_58_7" hidden="1">"#"</definedName>
    <definedName name="FDC_58_8" hidden="1">"#"</definedName>
    <definedName name="FDC_58_9" hidden="1">"#"</definedName>
    <definedName name="FDC_59_0" hidden="1">"#"</definedName>
    <definedName name="FDC_59_1" hidden="1">"#"</definedName>
    <definedName name="FDC_59_10" hidden="1">"#"</definedName>
    <definedName name="FDC_59_11" hidden="1">"#"</definedName>
    <definedName name="FDC_59_12" hidden="1">"#"</definedName>
    <definedName name="FDC_59_13" hidden="1">"#"</definedName>
    <definedName name="FDC_59_14" hidden="1">"#"</definedName>
    <definedName name="FDC_59_2" hidden="1">"#"</definedName>
    <definedName name="FDC_59_3" hidden="1">"#"</definedName>
    <definedName name="FDC_59_4" hidden="1">"#"</definedName>
    <definedName name="FDC_59_5" hidden="1">"#"</definedName>
    <definedName name="FDC_59_6" hidden="1">"#"</definedName>
    <definedName name="FDC_59_7" hidden="1">"#"</definedName>
    <definedName name="FDC_59_8" hidden="1">"#"</definedName>
    <definedName name="FDC_59_9" hidden="1">"#"</definedName>
    <definedName name="FDC_6_0" hidden="1">"#"</definedName>
    <definedName name="FDC_60_0" hidden="1">"#"</definedName>
    <definedName name="FDC_60_1" hidden="1">"#"</definedName>
    <definedName name="FDC_60_10" hidden="1">"#"</definedName>
    <definedName name="FDC_60_11" hidden="1">"#"</definedName>
    <definedName name="FDC_60_12" hidden="1">"#"</definedName>
    <definedName name="FDC_60_13" hidden="1">"#"</definedName>
    <definedName name="FDC_60_14" hidden="1">"#"</definedName>
    <definedName name="FDC_60_2" hidden="1">"#"</definedName>
    <definedName name="FDC_60_3" hidden="1">"#"</definedName>
    <definedName name="FDC_60_4" hidden="1">"#"</definedName>
    <definedName name="FDC_60_5" hidden="1">"#"</definedName>
    <definedName name="FDC_60_6" hidden="1">"#"</definedName>
    <definedName name="FDC_60_7" hidden="1">"#"</definedName>
    <definedName name="FDC_60_8" hidden="1">"#"</definedName>
    <definedName name="FDC_60_9" hidden="1">"#"</definedName>
    <definedName name="FDC_61_0" hidden="1">"#"</definedName>
    <definedName name="FDC_61_1" hidden="1">"#"</definedName>
    <definedName name="FDC_61_10" hidden="1">"#"</definedName>
    <definedName name="FDC_61_11" hidden="1">"#"</definedName>
    <definedName name="FDC_61_12" hidden="1">"#"</definedName>
    <definedName name="FDC_61_13" hidden="1">"#"</definedName>
    <definedName name="FDC_61_14" hidden="1">"#"</definedName>
    <definedName name="FDC_61_2" hidden="1">"#"</definedName>
    <definedName name="FDC_61_3" hidden="1">"#"</definedName>
    <definedName name="FDC_61_4" hidden="1">"#"</definedName>
    <definedName name="FDC_61_5" hidden="1">"#"</definedName>
    <definedName name="FDC_61_6" hidden="1">"#"</definedName>
    <definedName name="FDC_61_7" hidden="1">"#"</definedName>
    <definedName name="FDC_61_8" hidden="1">"#"</definedName>
    <definedName name="FDC_61_9" hidden="1">"#"</definedName>
    <definedName name="FDC_62_0" hidden="1">"#"</definedName>
    <definedName name="FDC_62_1" hidden="1">"#"</definedName>
    <definedName name="FDC_62_10" hidden="1">"#"</definedName>
    <definedName name="FDC_62_11" hidden="1">"#"</definedName>
    <definedName name="FDC_62_12" hidden="1">"#"</definedName>
    <definedName name="FDC_62_13" hidden="1">"#"</definedName>
    <definedName name="FDC_62_14" hidden="1">"#"</definedName>
    <definedName name="FDC_62_2" hidden="1">"#"</definedName>
    <definedName name="FDC_62_3" hidden="1">"#"</definedName>
    <definedName name="FDC_62_4" hidden="1">"#"</definedName>
    <definedName name="FDC_62_5" hidden="1">"#"</definedName>
    <definedName name="FDC_62_6" hidden="1">"#"</definedName>
    <definedName name="FDC_62_7" hidden="1">"#"</definedName>
    <definedName name="FDC_62_8" hidden="1">"#"</definedName>
    <definedName name="FDC_62_9" hidden="1">"#"</definedName>
    <definedName name="FDC_63_0" hidden="1">"#"</definedName>
    <definedName name="FDC_63_1" hidden="1">"#"</definedName>
    <definedName name="FDC_63_10" hidden="1">"#"</definedName>
    <definedName name="FDC_63_11" hidden="1">"#"</definedName>
    <definedName name="FDC_63_12" hidden="1">"#"</definedName>
    <definedName name="FDC_63_13" hidden="1">"#"</definedName>
    <definedName name="FDC_63_14" hidden="1">"#"</definedName>
    <definedName name="FDC_63_2" hidden="1">"#"</definedName>
    <definedName name="FDC_63_3" hidden="1">"#"</definedName>
    <definedName name="FDC_63_4" hidden="1">"#"</definedName>
    <definedName name="FDC_63_5" hidden="1">"#"</definedName>
    <definedName name="FDC_63_6" hidden="1">"#"</definedName>
    <definedName name="FDC_63_7" hidden="1">"#"</definedName>
    <definedName name="FDC_63_8" hidden="1">"#"</definedName>
    <definedName name="FDC_63_9" hidden="1">"#"</definedName>
    <definedName name="FDC_64_0" hidden="1">"#"</definedName>
    <definedName name="FDC_64_1" hidden="1">"#"</definedName>
    <definedName name="FDC_64_10" hidden="1">"#"</definedName>
    <definedName name="FDC_64_11" hidden="1">"#"</definedName>
    <definedName name="FDC_64_12" hidden="1">"#"</definedName>
    <definedName name="FDC_64_13" hidden="1">"#"</definedName>
    <definedName name="FDC_64_14" hidden="1">"#"</definedName>
    <definedName name="FDC_64_2" hidden="1">"#"</definedName>
    <definedName name="FDC_64_3" hidden="1">"#"</definedName>
    <definedName name="FDC_64_4" hidden="1">"#"</definedName>
    <definedName name="FDC_64_5" hidden="1">"#"</definedName>
    <definedName name="FDC_64_6" hidden="1">"#"</definedName>
    <definedName name="FDC_64_7" hidden="1">"#"</definedName>
    <definedName name="FDC_64_8" hidden="1">"#"</definedName>
    <definedName name="FDC_64_9" hidden="1">"#"</definedName>
    <definedName name="FDC_65_0" hidden="1">"#"</definedName>
    <definedName name="FDC_65_1" hidden="1">"#"</definedName>
    <definedName name="FDC_65_10" hidden="1">"#"</definedName>
    <definedName name="FDC_65_11" hidden="1">"#"</definedName>
    <definedName name="FDC_65_12" hidden="1">"#"</definedName>
    <definedName name="FDC_65_13" hidden="1">"#"</definedName>
    <definedName name="FDC_65_14" hidden="1">"#"</definedName>
    <definedName name="FDC_65_2" hidden="1">"#"</definedName>
    <definedName name="FDC_65_3" hidden="1">"#"</definedName>
    <definedName name="FDC_65_4" hidden="1">"#"</definedName>
    <definedName name="FDC_65_5" hidden="1">"#"</definedName>
    <definedName name="FDC_65_6" hidden="1">"#"</definedName>
    <definedName name="FDC_65_7" hidden="1">"#"</definedName>
    <definedName name="FDC_65_8" hidden="1">"#"</definedName>
    <definedName name="FDC_65_9" hidden="1">"#"</definedName>
    <definedName name="FDC_66_0" hidden="1">"#"</definedName>
    <definedName name="FDC_66_1" hidden="1">"#"</definedName>
    <definedName name="FDC_66_10" hidden="1">"#"</definedName>
    <definedName name="FDC_66_11" hidden="1">"#"</definedName>
    <definedName name="FDC_66_12" hidden="1">"#"</definedName>
    <definedName name="FDC_66_13" hidden="1">"#"</definedName>
    <definedName name="FDC_66_14" hidden="1">"#"</definedName>
    <definedName name="FDC_66_2" hidden="1">"#"</definedName>
    <definedName name="FDC_66_3" hidden="1">"#"</definedName>
    <definedName name="FDC_66_4" hidden="1">"#"</definedName>
    <definedName name="FDC_66_5" hidden="1">"#"</definedName>
    <definedName name="FDC_66_6" hidden="1">"#"</definedName>
    <definedName name="FDC_66_7" hidden="1">"#"</definedName>
    <definedName name="FDC_66_8" hidden="1">"#"</definedName>
    <definedName name="FDC_66_9" hidden="1">"#"</definedName>
    <definedName name="FDC_67_0" hidden="1">"#"</definedName>
    <definedName name="FDC_67_1" hidden="1">"#"</definedName>
    <definedName name="FDC_67_10" hidden="1">"#"</definedName>
    <definedName name="FDC_67_11" hidden="1">"#"</definedName>
    <definedName name="FDC_67_12" hidden="1">"#"</definedName>
    <definedName name="FDC_67_13" hidden="1">"#"</definedName>
    <definedName name="FDC_67_14" hidden="1">"#"</definedName>
    <definedName name="FDC_67_2" hidden="1">"#"</definedName>
    <definedName name="FDC_67_3" hidden="1">"#"</definedName>
    <definedName name="FDC_67_4" hidden="1">"#"</definedName>
    <definedName name="FDC_67_5" hidden="1">"#"</definedName>
    <definedName name="FDC_67_6" hidden="1">"#"</definedName>
    <definedName name="FDC_67_7" hidden="1">"#"</definedName>
    <definedName name="FDC_67_8" hidden="1">"#"</definedName>
    <definedName name="FDC_67_9" hidden="1">"#"</definedName>
    <definedName name="FDC_68_0" hidden="1">"#"</definedName>
    <definedName name="FDC_68_1" hidden="1">"#"</definedName>
    <definedName name="FDC_68_10" hidden="1">"#"</definedName>
    <definedName name="FDC_68_11" hidden="1">"#"</definedName>
    <definedName name="FDC_68_12" hidden="1">"#"</definedName>
    <definedName name="FDC_68_13" hidden="1">"#"</definedName>
    <definedName name="FDC_68_14" hidden="1">"#"</definedName>
    <definedName name="FDC_68_2" hidden="1">"#"</definedName>
    <definedName name="FDC_68_3" hidden="1">"#"</definedName>
    <definedName name="FDC_68_4" hidden="1">"#"</definedName>
    <definedName name="FDC_68_5" hidden="1">"#"</definedName>
    <definedName name="FDC_68_6" hidden="1">"#"</definedName>
    <definedName name="FDC_68_7" hidden="1">"#"</definedName>
    <definedName name="FDC_68_8" hidden="1">"#"</definedName>
    <definedName name="FDC_68_9" hidden="1">"#"</definedName>
    <definedName name="FDC_69_0" hidden="1">"#"</definedName>
    <definedName name="FDC_69_1" hidden="1">"#"</definedName>
    <definedName name="FDC_69_10" hidden="1">"#"</definedName>
    <definedName name="FDC_69_11" hidden="1">"#"</definedName>
    <definedName name="FDC_69_12" hidden="1">"#"</definedName>
    <definedName name="FDC_69_13" hidden="1">"#"</definedName>
    <definedName name="FDC_69_14" hidden="1">"#"</definedName>
    <definedName name="FDC_69_2" hidden="1">"#"</definedName>
    <definedName name="FDC_69_3" hidden="1">"#"</definedName>
    <definedName name="FDC_69_4" hidden="1">"#"</definedName>
    <definedName name="FDC_69_5" hidden="1">"#"</definedName>
    <definedName name="FDC_69_6" hidden="1">"#"</definedName>
    <definedName name="FDC_69_7" hidden="1">"#"</definedName>
    <definedName name="FDC_69_8" hidden="1">"#"</definedName>
    <definedName name="FDC_69_9" hidden="1">"#"</definedName>
    <definedName name="FDC_7_0" hidden="1">"#"</definedName>
    <definedName name="FDC_70_0" hidden="1">"#"</definedName>
    <definedName name="FDC_70_1" hidden="1">"#"</definedName>
    <definedName name="FDC_70_10" hidden="1">"#"</definedName>
    <definedName name="FDC_70_11" hidden="1">"#"</definedName>
    <definedName name="FDC_70_12" hidden="1">"#"</definedName>
    <definedName name="FDC_70_13" hidden="1">"#"</definedName>
    <definedName name="FDC_70_14" hidden="1">"#"</definedName>
    <definedName name="FDC_70_2" hidden="1">"#"</definedName>
    <definedName name="FDC_70_3" hidden="1">"#"</definedName>
    <definedName name="FDC_70_4" hidden="1">"#"</definedName>
    <definedName name="FDC_70_5" hidden="1">"#"</definedName>
    <definedName name="FDC_70_6" hidden="1">"#"</definedName>
    <definedName name="FDC_70_7" hidden="1">"#"</definedName>
    <definedName name="FDC_70_8" hidden="1">"#"</definedName>
    <definedName name="FDC_70_9" hidden="1">"#"</definedName>
    <definedName name="FDC_71_0" hidden="1">"#"</definedName>
    <definedName name="FDC_71_1" hidden="1">"#"</definedName>
    <definedName name="FDC_71_10" hidden="1">"#"</definedName>
    <definedName name="FDC_71_11" hidden="1">"#"</definedName>
    <definedName name="FDC_71_12" hidden="1">"#"</definedName>
    <definedName name="FDC_71_13" hidden="1">"#"</definedName>
    <definedName name="FDC_71_14" hidden="1">"#"</definedName>
    <definedName name="FDC_71_2" hidden="1">"#"</definedName>
    <definedName name="FDC_71_3" hidden="1">"#"</definedName>
    <definedName name="FDC_71_4" hidden="1">"#"</definedName>
    <definedName name="FDC_71_5" hidden="1">"#"</definedName>
    <definedName name="FDC_71_6" hidden="1">"#"</definedName>
    <definedName name="FDC_71_7" hidden="1">"#"</definedName>
    <definedName name="FDC_71_8" hidden="1">"#"</definedName>
    <definedName name="FDC_71_9" hidden="1">"#"</definedName>
    <definedName name="FDC_72_0" hidden="1">"#"</definedName>
    <definedName name="FDC_72_1" hidden="1">"#"</definedName>
    <definedName name="FDC_72_10" hidden="1">"#"</definedName>
    <definedName name="FDC_72_11" hidden="1">"#"</definedName>
    <definedName name="FDC_72_12" hidden="1">"#"</definedName>
    <definedName name="FDC_72_13" hidden="1">"#"</definedName>
    <definedName name="FDC_72_14" hidden="1">"#"</definedName>
    <definedName name="FDC_72_2" hidden="1">"#"</definedName>
    <definedName name="FDC_72_3" hidden="1">"#"</definedName>
    <definedName name="FDC_72_4" hidden="1">"#"</definedName>
    <definedName name="FDC_72_5" hidden="1">"#"</definedName>
    <definedName name="FDC_72_6" hidden="1">"#"</definedName>
    <definedName name="FDC_72_7" hidden="1">"#"</definedName>
    <definedName name="FDC_72_8" hidden="1">"#"</definedName>
    <definedName name="FDC_72_9" hidden="1">"#"</definedName>
    <definedName name="FDC_73_0" hidden="1">"#"</definedName>
    <definedName name="FDC_73_1" hidden="1">"#"</definedName>
    <definedName name="FDC_73_10" hidden="1">"#"</definedName>
    <definedName name="FDC_73_11" hidden="1">"#"</definedName>
    <definedName name="FDC_73_12" hidden="1">"#"</definedName>
    <definedName name="FDC_73_13" hidden="1">"#"</definedName>
    <definedName name="FDC_73_14" hidden="1">"#"</definedName>
    <definedName name="FDC_73_2" hidden="1">"#"</definedName>
    <definedName name="FDC_73_3" hidden="1">"#"</definedName>
    <definedName name="FDC_73_4" hidden="1">"#"</definedName>
    <definedName name="FDC_73_5" hidden="1">"#"</definedName>
    <definedName name="FDC_73_6" hidden="1">"#"</definedName>
    <definedName name="FDC_73_7" hidden="1">"#"</definedName>
    <definedName name="FDC_73_8" hidden="1">"#"</definedName>
    <definedName name="FDC_73_9" hidden="1">"#"</definedName>
    <definedName name="FDC_74_0" hidden="1">"#"</definedName>
    <definedName name="FDC_74_1" hidden="1">"#"</definedName>
    <definedName name="FDC_74_10" hidden="1">"#"</definedName>
    <definedName name="FDC_74_11" hidden="1">"#"</definedName>
    <definedName name="FDC_74_12" hidden="1">"#"</definedName>
    <definedName name="FDC_74_13" hidden="1">"#"</definedName>
    <definedName name="FDC_74_14" hidden="1">"#"</definedName>
    <definedName name="FDC_74_2" hidden="1">"#"</definedName>
    <definedName name="FDC_74_3" hidden="1">"#"</definedName>
    <definedName name="FDC_74_4" hidden="1">"#"</definedName>
    <definedName name="FDC_74_5" hidden="1">"#"</definedName>
    <definedName name="FDC_74_6" hidden="1">"#"</definedName>
    <definedName name="FDC_74_7" hidden="1">"#"</definedName>
    <definedName name="FDC_74_8" hidden="1">"#"</definedName>
    <definedName name="FDC_74_9" hidden="1">"#"</definedName>
    <definedName name="FDC_75_0" hidden="1">"#"</definedName>
    <definedName name="FDC_75_1" hidden="1">"#"</definedName>
    <definedName name="FDC_75_10" hidden="1">"#"</definedName>
    <definedName name="FDC_75_11" hidden="1">"#"</definedName>
    <definedName name="FDC_75_12" hidden="1">"#"</definedName>
    <definedName name="FDC_75_13" hidden="1">"#"</definedName>
    <definedName name="FDC_75_14" hidden="1">"#"</definedName>
    <definedName name="FDC_75_2" hidden="1">"#"</definedName>
    <definedName name="FDC_75_3" hidden="1">"#"</definedName>
    <definedName name="FDC_75_4" hidden="1">"#"</definedName>
    <definedName name="FDC_75_5" hidden="1">"#"</definedName>
    <definedName name="FDC_75_6" hidden="1">"#"</definedName>
    <definedName name="FDC_75_7" hidden="1">"#"</definedName>
    <definedName name="FDC_75_8" hidden="1">"#"</definedName>
    <definedName name="FDC_75_9" hidden="1">"#"</definedName>
    <definedName name="FDC_76_0" hidden="1">"#"</definedName>
    <definedName name="FDC_76_1" hidden="1">"#"</definedName>
    <definedName name="FDC_76_10" hidden="1">"#"</definedName>
    <definedName name="FDC_76_11" hidden="1">"#"</definedName>
    <definedName name="FDC_76_12" hidden="1">"#"</definedName>
    <definedName name="FDC_76_13" hidden="1">"#"</definedName>
    <definedName name="FDC_76_14" hidden="1">"#"</definedName>
    <definedName name="FDC_76_2" hidden="1">"#"</definedName>
    <definedName name="FDC_76_3" hidden="1">"#"</definedName>
    <definedName name="FDC_76_4" hidden="1">"#"</definedName>
    <definedName name="FDC_76_5" hidden="1">"#"</definedName>
    <definedName name="FDC_76_6" hidden="1">"#"</definedName>
    <definedName name="FDC_76_7" hidden="1">"#"</definedName>
    <definedName name="FDC_76_8" hidden="1">"#"</definedName>
    <definedName name="FDC_76_9" hidden="1">"#"</definedName>
    <definedName name="FDC_77_0" hidden="1">"#"</definedName>
    <definedName name="FDC_77_1" hidden="1">"#"</definedName>
    <definedName name="FDC_77_10" hidden="1">"#"</definedName>
    <definedName name="FDC_77_11" hidden="1">"#"</definedName>
    <definedName name="FDC_77_12" hidden="1">"#"</definedName>
    <definedName name="FDC_77_13" hidden="1">"#"</definedName>
    <definedName name="FDC_77_14" hidden="1">"#"</definedName>
    <definedName name="FDC_77_2" hidden="1">"#"</definedName>
    <definedName name="FDC_77_3" hidden="1">"#"</definedName>
    <definedName name="FDC_77_4" hidden="1">"#"</definedName>
    <definedName name="FDC_77_5" hidden="1">"#"</definedName>
    <definedName name="FDC_77_6" hidden="1">"#"</definedName>
    <definedName name="FDC_77_7" hidden="1">"#"</definedName>
    <definedName name="FDC_77_8" hidden="1">"#"</definedName>
    <definedName name="FDC_77_9" hidden="1">"#"</definedName>
    <definedName name="FDC_78_0" hidden="1">"#"</definedName>
    <definedName name="FDC_78_1" hidden="1">"#"</definedName>
    <definedName name="FDC_78_10" hidden="1">"#"</definedName>
    <definedName name="FDC_78_11" hidden="1">"#"</definedName>
    <definedName name="FDC_78_12" hidden="1">"#"</definedName>
    <definedName name="FDC_78_13" hidden="1">"#"</definedName>
    <definedName name="FDC_78_14" hidden="1">"#"</definedName>
    <definedName name="FDC_78_2" hidden="1">"#"</definedName>
    <definedName name="FDC_78_3" hidden="1">"#"</definedName>
    <definedName name="FDC_78_4" hidden="1">"#"</definedName>
    <definedName name="FDC_78_5" hidden="1">"#"</definedName>
    <definedName name="FDC_78_6" hidden="1">"#"</definedName>
    <definedName name="FDC_78_7" hidden="1">"#"</definedName>
    <definedName name="FDC_78_8" hidden="1">"#"</definedName>
    <definedName name="FDC_78_9" hidden="1">"#"</definedName>
    <definedName name="FDC_79_0" hidden="1">"#"</definedName>
    <definedName name="FDC_79_1" hidden="1">"#"</definedName>
    <definedName name="FDC_79_10" hidden="1">"#"</definedName>
    <definedName name="FDC_79_11" hidden="1">"#"</definedName>
    <definedName name="FDC_79_12" hidden="1">"#"</definedName>
    <definedName name="FDC_79_13" hidden="1">"#"</definedName>
    <definedName name="FDC_79_14" hidden="1">"#"</definedName>
    <definedName name="FDC_79_2" hidden="1">"#"</definedName>
    <definedName name="FDC_79_3" hidden="1">"#"</definedName>
    <definedName name="FDC_79_4" hidden="1">"#"</definedName>
    <definedName name="FDC_79_5" hidden="1">"#"</definedName>
    <definedName name="FDC_79_6" hidden="1">"#"</definedName>
    <definedName name="FDC_79_7" hidden="1">"#"</definedName>
    <definedName name="FDC_79_8" hidden="1">"#"</definedName>
    <definedName name="FDC_79_9" hidden="1">"#"</definedName>
    <definedName name="FDC_8_0" hidden="1">"#"</definedName>
    <definedName name="FDC_80_0" hidden="1">"#"</definedName>
    <definedName name="FDC_80_1" hidden="1">"#"</definedName>
    <definedName name="FDC_80_10" hidden="1">"#"</definedName>
    <definedName name="FDC_80_11" hidden="1">"#"</definedName>
    <definedName name="FDC_80_12" hidden="1">"#"</definedName>
    <definedName name="FDC_80_13" hidden="1">"#"</definedName>
    <definedName name="FDC_80_14" hidden="1">"#"</definedName>
    <definedName name="FDC_80_2" hidden="1">"#"</definedName>
    <definedName name="FDC_80_3" hidden="1">"#"</definedName>
    <definedName name="FDC_80_4" hidden="1">"#"</definedName>
    <definedName name="FDC_80_5" hidden="1">"#"</definedName>
    <definedName name="FDC_80_6" hidden="1">"#"</definedName>
    <definedName name="FDC_80_7" hidden="1">"#"</definedName>
    <definedName name="FDC_80_8" hidden="1">"#"</definedName>
    <definedName name="FDC_80_9" hidden="1">"#"</definedName>
    <definedName name="FDC_81_0" hidden="1">"#"</definedName>
    <definedName name="FDC_81_1" hidden="1">"#"</definedName>
    <definedName name="FDC_81_10" hidden="1">"#"</definedName>
    <definedName name="FDC_81_11" hidden="1">"#"</definedName>
    <definedName name="FDC_81_12" hidden="1">"#"</definedName>
    <definedName name="FDC_81_13" hidden="1">"#"</definedName>
    <definedName name="FDC_81_14" hidden="1">"#"</definedName>
    <definedName name="FDC_81_2" hidden="1">"#"</definedName>
    <definedName name="FDC_81_3" hidden="1">"#"</definedName>
    <definedName name="FDC_81_4" hidden="1">"#"</definedName>
    <definedName name="FDC_81_5" hidden="1">"#"</definedName>
    <definedName name="FDC_81_6" hidden="1">"#"</definedName>
    <definedName name="FDC_81_7" hidden="1">"#"</definedName>
    <definedName name="FDC_81_8" hidden="1">"#"</definedName>
    <definedName name="FDC_81_9" hidden="1">"#"</definedName>
    <definedName name="FDC_82_0" hidden="1">"#"</definedName>
    <definedName name="FDC_82_1" hidden="1">"#"</definedName>
    <definedName name="FDC_82_10" hidden="1">"#"</definedName>
    <definedName name="FDC_82_11" hidden="1">"#"</definedName>
    <definedName name="FDC_82_12" hidden="1">"#"</definedName>
    <definedName name="FDC_82_13" hidden="1">"#"</definedName>
    <definedName name="FDC_82_14" hidden="1">"#"</definedName>
    <definedName name="FDC_82_2" hidden="1">"#"</definedName>
    <definedName name="FDC_82_3" hidden="1">"#"</definedName>
    <definedName name="FDC_82_4" hidden="1">"#"</definedName>
    <definedName name="FDC_82_5" hidden="1">"#"</definedName>
    <definedName name="FDC_82_6" hidden="1">"#"</definedName>
    <definedName name="FDC_82_7" hidden="1">"#"</definedName>
    <definedName name="FDC_82_8" hidden="1">"#"</definedName>
    <definedName name="FDC_82_9" hidden="1">"#"</definedName>
    <definedName name="FDC_83_0" hidden="1">"#"</definedName>
    <definedName name="FDC_83_1" hidden="1">"#"</definedName>
    <definedName name="FDC_83_10" hidden="1">"#"</definedName>
    <definedName name="FDC_83_11" hidden="1">"#"</definedName>
    <definedName name="FDC_83_12" hidden="1">"#"</definedName>
    <definedName name="FDC_83_13" hidden="1">"#"</definedName>
    <definedName name="FDC_83_14" hidden="1">"#"</definedName>
    <definedName name="FDC_83_2" hidden="1">"#"</definedName>
    <definedName name="FDC_83_3" hidden="1">"#"</definedName>
    <definedName name="FDC_83_4" hidden="1">"#"</definedName>
    <definedName name="FDC_83_5" hidden="1">"#"</definedName>
    <definedName name="FDC_83_6" hidden="1">"#"</definedName>
    <definedName name="FDC_83_7" hidden="1">"#"</definedName>
    <definedName name="FDC_83_8" hidden="1">"#"</definedName>
    <definedName name="FDC_83_9" hidden="1">"#"</definedName>
    <definedName name="FDC_84_0" hidden="1">"#"</definedName>
    <definedName name="FDC_84_1" hidden="1">"#"</definedName>
    <definedName name="FDC_84_10" hidden="1">"#"</definedName>
    <definedName name="FDC_84_11" hidden="1">"#"</definedName>
    <definedName name="FDC_84_12" hidden="1">"#"</definedName>
    <definedName name="FDC_84_13" hidden="1">"#"</definedName>
    <definedName name="FDC_84_14" hidden="1">"#"</definedName>
    <definedName name="FDC_84_2" hidden="1">"#"</definedName>
    <definedName name="FDC_84_3" hidden="1">"#"</definedName>
    <definedName name="FDC_84_4" hidden="1">"#"</definedName>
    <definedName name="FDC_84_5" hidden="1">"#"</definedName>
    <definedName name="FDC_84_6" hidden="1">"#"</definedName>
    <definedName name="FDC_84_7" hidden="1">"#"</definedName>
    <definedName name="FDC_84_8" hidden="1">"#"</definedName>
    <definedName name="FDC_84_9" hidden="1">"#"</definedName>
    <definedName name="FDC_85_0" hidden="1">"#"</definedName>
    <definedName name="FDC_85_1" hidden="1">"#"</definedName>
    <definedName name="FDC_85_10" hidden="1">"#"</definedName>
    <definedName name="FDC_85_11" hidden="1">"#"</definedName>
    <definedName name="FDC_85_12" hidden="1">"#"</definedName>
    <definedName name="FDC_85_13" hidden="1">"#"</definedName>
    <definedName name="FDC_85_14" hidden="1">"#"</definedName>
    <definedName name="FDC_85_2" hidden="1">"#"</definedName>
    <definedName name="FDC_85_3" hidden="1">"#"</definedName>
    <definedName name="FDC_85_4" hidden="1">"#"</definedName>
    <definedName name="FDC_85_5" hidden="1">"#"</definedName>
    <definedName name="FDC_85_6" hidden="1">"#"</definedName>
    <definedName name="FDC_85_7" hidden="1">"#"</definedName>
    <definedName name="FDC_85_8" hidden="1">"#"</definedName>
    <definedName name="FDC_85_9" hidden="1">"#"</definedName>
    <definedName name="FDC_86_0" hidden="1">"#"</definedName>
    <definedName name="FDC_86_1" hidden="1">"#"</definedName>
    <definedName name="FDC_86_10" hidden="1">"#"</definedName>
    <definedName name="FDC_86_11" hidden="1">"#"</definedName>
    <definedName name="FDC_86_12" hidden="1">"#"</definedName>
    <definedName name="FDC_86_13" hidden="1">"#"</definedName>
    <definedName name="FDC_86_14" hidden="1">"#"</definedName>
    <definedName name="FDC_86_2" hidden="1">"#"</definedName>
    <definedName name="FDC_86_3" hidden="1">"#"</definedName>
    <definedName name="FDC_86_4" hidden="1">"#"</definedName>
    <definedName name="FDC_86_5" hidden="1">"#"</definedName>
    <definedName name="FDC_86_6" hidden="1">"#"</definedName>
    <definedName name="FDC_86_7" hidden="1">"#"</definedName>
    <definedName name="FDC_86_8" hidden="1">"#"</definedName>
    <definedName name="FDC_86_9" hidden="1">"#"</definedName>
    <definedName name="FDC_87_0" hidden="1">"#"</definedName>
    <definedName name="FDC_87_1" hidden="1">"#"</definedName>
    <definedName name="FDC_87_10" hidden="1">"#"</definedName>
    <definedName name="FDC_87_11" hidden="1">"#"</definedName>
    <definedName name="FDC_87_12" hidden="1">"#"</definedName>
    <definedName name="FDC_87_13" hidden="1">"#"</definedName>
    <definedName name="FDC_87_14" hidden="1">"#"</definedName>
    <definedName name="FDC_87_2" hidden="1">"#"</definedName>
    <definedName name="FDC_87_3" hidden="1">"#"</definedName>
    <definedName name="FDC_87_4" hidden="1">"#"</definedName>
    <definedName name="FDC_87_5" hidden="1">"#"</definedName>
    <definedName name="FDC_87_6" hidden="1">"#"</definedName>
    <definedName name="FDC_87_7" hidden="1">"#"</definedName>
    <definedName name="FDC_87_8" hidden="1">"#"</definedName>
    <definedName name="FDC_87_9" hidden="1">"#"</definedName>
    <definedName name="FDC_88_0" hidden="1">"#"</definedName>
    <definedName name="FDC_88_1" hidden="1">"#"</definedName>
    <definedName name="FDC_88_10" hidden="1">"#"</definedName>
    <definedName name="FDC_88_11" hidden="1">"#"</definedName>
    <definedName name="FDC_88_12" hidden="1">"#"</definedName>
    <definedName name="FDC_88_13" hidden="1">"#"</definedName>
    <definedName name="FDC_88_14" hidden="1">"#"</definedName>
    <definedName name="FDC_88_2" hidden="1">"#"</definedName>
    <definedName name="FDC_88_3" hidden="1">"#"</definedName>
    <definedName name="FDC_88_4" hidden="1">"#"</definedName>
    <definedName name="FDC_88_5" hidden="1">"#"</definedName>
    <definedName name="FDC_88_6" hidden="1">"#"</definedName>
    <definedName name="FDC_88_7" hidden="1">"#"</definedName>
    <definedName name="FDC_88_8" hidden="1">"#"</definedName>
    <definedName name="FDC_88_9" hidden="1">"#"</definedName>
    <definedName name="FDC_89_0" hidden="1">"#"</definedName>
    <definedName name="FDC_89_1" hidden="1">"#"</definedName>
    <definedName name="FDC_89_10" hidden="1">"#"</definedName>
    <definedName name="FDC_89_11" hidden="1">"#"</definedName>
    <definedName name="FDC_89_12" hidden="1">"#"</definedName>
    <definedName name="FDC_89_13" hidden="1">"#"</definedName>
    <definedName name="FDC_89_14" hidden="1">"#"</definedName>
    <definedName name="FDC_89_2" hidden="1">"#"</definedName>
    <definedName name="FDC_89_3" hidden="1">"#"</definedName>
    <definedName name="FDC_89_4" hidden="1">"#"</definedName>
    <definedName name="FDC_89_5" hidden="1">"#"</definedName>
    <definedName name="FDC_89_6" hidden="1">"#"</definedName>
    <definedName name="FDC_89_7" hidden="1">"#"</definedName>
    <definedName name="FDC_89_8" hidden="1">"#"</definedName>
    <definedName name="FDC_89_9" hidden="1">"#"</definedName>
    <definedName name="FDC_9_0" hidden="1">"#"</definedName>
    <definedName name="FDC_90_0" hidden="1">"#"</definedName>
    <definedName name="FDC_90_1" hidden="1">"#"</definedName>
    <definedName name="FDC_90_10" hidden="1">"#"</definedName>
    <definedName name="FDC_90_11" hidden="1">"#"</definedName>
    <definedName name="FDC_90_12" hidden="1">"#"</definedName>
    <definedName name="FDC_90_13" hidden="1">"#"</definedName>
    <definedName name="FDC_90_14" hidden="1">"#"</definedName>
    <definedName name="FDC_90_2" hidden="1">"#"</definedName>
    <definedName name="FDC_90_3" hidden="1">"#"</definedName>
    <definedName name="FDC_90_4" hidden="1">"#"</definedName>
    <definedName name="FDC_90_5" hidden="1">"#"</definedName>
    <definedName name="FDC_90_6" hidden="1">"#"</definedName>
    <definedName name="FDC_90_7" hidden="1">"#"</definedName>
    <definedName name="FDC_90_8" hidden="1">"#"</definedName>
    <definedName name="FDC_90_9" hidden="1">"#"</definedName>
    <definedName name="FDC_91_0" hidden="1">"#"</definedName>
    <definedName name="FDC_91_1" hidden="1">"#"</definedName>
    <definedName name="FDC_91_10" hidden="1">"#"</definedName>
    <definedName name="FDC_91_11" hidden="1">"#"</definedName>
    <definedName name="FDC_91_12" hidden="1">"#"</definedName>
    <definedName name="FDC_91_13" hidden="1">"#"</definedName>
    <definedName name="FDC_91_14" hidden="1">"#"</definedName>
    <definedName name="FDC_91_2" hidden="1">"#"</definedName>
    <definedName name="FDC_91_3" hidden="1">"#"</definedName>
    <definedName name="FDC_91_4" hidden="1">"#"</definedName>
    <definedName name="FDC_91_5" hidden="1">"#"</definedName>
    <definedName name="FDC_91_6" hidden="1">"#"</definedName>
    <definedName name="FDC_91_7" hidden="1">"#"</definedName>
    <definedName name="FDC_91_8" hidden="1">"#"</definedName>
    <definedName name="FDC_91_9" hidden="1">"#"</definedName>
    <definedName name="FDC_92_0" hidden="1">"#"</definedName>
    <definedName name="FDC_92_1" hidden="1">"#"</definedName>
    <definedName name="FDC_92_10" hidden="1">"#"</definedName>
    <definedName name="FDC_92_11" hidden="1">"#"</definedName>
    <definedName name="FDC_92_12" hidden="1">"#"</definedName>
    <definedName name="FDC_92_13" hidden="1">"#"</definedName>
    <definedName name="FDC_92_14" hidden="1">"#"</definedName>
    <definedName name="FDC_92_2" hidden="1">"#"</definedName>
    <definedName name="FDC_92_3" hidden="1">"#"</definedName>
    <definedName name="FDC_92_4" hidden="1">"#"</definedName>
    <definedName name="FDC_92_5" hidden="1">"#"</definedName>
    <definedName name="FDC_92_6" hidden="1">"#"</definedName>
    <definedName name="FDC_92_7" hidden="1">"#"</definedName>
    <definedName name="FDC_92_8" hidden="1">"#"</definedName>
    <definedName name="FDC_92_9" hidden="1">"#"</definedName>
    <definedName name="FDC_93_0" hidden="1">"#"</definedName>
    <definedName name="FDC_93_1" hidden="1">"#"</definedName>
    <definedName name="FDC_93_10" hidden="1">"#"</definedName>
    <definedName name="FDC_93_11" hidden="1">"#"</definedName>
    <definedName name="FDC_93_12" hidden="1">"#"</definedName>
    <definedName name="FDC_93_13" hidden="1">"#"</definedName>
    <definedName name="FDC_93_14" hidden="1">"#"</definedName>
    <definedName name="FDC_93_2" hidden="1">"#"</definedName>
    <definedName name="FDC_93_3" hidden="1">"#"</definedName>
    <definedName name="FDC_93_4" hidden="1">"#"</definedName>
    <definedName name="FDC_93_5" hidden="1">"#"</definedName>
    <definedName name="FDC_93_6" hidden="1">"#"</definedName>
    <definedName name="FDC_93_7" hidden="1">"#"</definedName>
    <definedName name="FDC_93_8" hidden="1">"#"</definedName>
    <definedName name="FDC_93_9" hidden="1">"#"</definedName>
    <definedName name="FDC_94_0" hidden="1">"#"</definedName>
    <definedName name="FDC_94_1" hidden="1">"#"</definedName>
    <definedName name="FDC_94_10" hidden="1">"#"</definedName>
    <definedName name="FDC_94_11" hidden="1">"#"</definedName>
    <definedName name="FDC_94_12" hidden="1">"#"</definedName>
    <definedName name="FDC_94_13" hidden="1">"#"</definedName>
    <definedName name="FDC_94_14" hidden="1">"#"</definedName>
    <definedName name="FDC_94_2" hidden="1">"#"</definedName>
    <definedName name="FDC_94_3" hidden="1">"#"</definedName>
    <definedName name="FDC_94_4" hidden="1">"#"</definedName>
    <definedName name="FDC_94_5" hidden="1">"#"</definedName>
    <definedName name="FDC_94_6" hidden="1">"#"</definedName>
    <definedName name="FDC_94_7" hidden="1">"#"</definedName>
    <definedName name="FDC_94_8" hidden="1">"#"</definedName>
    <definedName name="FDC_94_9" hidden="1">"#"</definedName>
    <definedName name="FDC_95_0" hidden="1">"#"</definedName>
    <definedName name="FDC_95_1" hidden="1">"#"</definedName>
    <definedName name="FDC_95_10" hidden="1">"#"</definedName>
    <definedName name="FDC_95_11" hidden="1">"#"</definedName>
    <definedName name="FDC_95_12" hidden="1">"#"</definedName>
    <definedName name="FDC_95_13" hidden="1">"#"</definedName>
    <definedName name="FDC_95_14" hidden="1">"#"</definedName>
    <definedName name="FDC_95_2" hidden="1">"#"</definedName>
    <definedName name="FDC_95_3" hidden="1">"#"</definedName>
    <definedName name="FDC_95_4" hidden="1">"#"</definedName>
    <definedName name="FDC_95_5" hidden="1">"#"</definedName>
    <definedName name="FDC_95_6" hidden="1">"#"</definedName>
    <definedName name="FDC_95_7" hidden="1">"#"</definedName>
    <definedName name="FDC_95_8" hidden="1">"#"</definedName>
    <definedName name="FDC_95_9" hidden="1">"#"</definedName>
    <definedName name="FDC_96_0" hidden="1">"#"</definedName>
    <definedName name="FDC_96_1" hidden="1">"#"</definedName>
    <definedName name="FDC_96_10" hidden="1">"#"</definedName>
    <definedName name="FDC_96_11" hidden="1">"#"</definedName>
    <definedName name="FDC_96_12" hidden="1">"#"</definedName>
    <definedName name="FDC_96_13" hidden="1">"#"</definedName>
    <definedName name="FDC_96_14" hidden="1">"#"</definedName>
    <definedName name="FDC_96_2" hidden="1">"#"</definedName>
    <definedName name="FDC_96_3" hidden="1">"#"</definedName>
    <definedName name="FDC_96_4" hidden="1">"#"</definedName>
    <definedName name="FDC_96_5" hidden="1">"#"</definedName>
    <definedName name="FDC_96_6" hidden="1">"#"</definedName>
    <definedName name="FDC_96_7" hidden="1">"#"</definedName>
    <definedName name="FDC_96_8" hidden="1">"#"</definedName>
    <definedName name="FDC_96_9" hidden="1">"#"</definedName>
    <definedName name="FDC_97_0" hidden="1">"#"</definedName>
    <definedName name="FDC_97_1" hidden="1">"#"</definedName>
    <definedName name="FDC_97_10" hidden="1">"#"</definedName>
    <definedName name="FDC_97_11" hidden="1">"#"</definedName>
    <definedName name="FDC_97_12" hidden="1">"#"</definedName>
    <definedName name="FDC_97_13" hidden="1">"#"</definedName>
    <definedName name="FDC_97_14" hidden="1">"#"</definedName>
    <definedName name="FDC_97_2" hidden="1">"#"</definedName>
    <definedName name="FDC_97_3" hidden="1">"#"</definedName>
    <definedName name="FDC_97_4" hidden="1">"#"</definedName>
    <definedName name="FDC_97_5" hidden="1">"#"</definedName>
    <definedName name="FDC_97_6" hidden="1">"#"</definedName>
    <definedName name="FDC_97_7" hidden="1">"#"</definedName>
    <definedName name="FDC_97_8" hidden="1">"#"</definedName>
    <definedName name="FDC_97_9" hidden="1">"#"</definedName>
    <definedName name="FDC_98_0" hidden="1">"#"</definedName>
    <definedName name="FDC_98_1" hidden="1">"#"</definedName>
    <definedName name="FDC_98_10" hidden="1">"#"</definedName>
    <definedName name="FDC_98_11" hidden="1">"#"</definedName>
    <definedName name="FDC_98_12" hidden="1">"#"</definedName>
    <definedName name="FDC_98_13" hidden="1">"#"</definedName>
    <definedName name="FDC_98_14" hidden="1">"#"</definedName>
    <definedName name="FDC_98_2" hidden="1">"#"</definedName>
    <definedName name="FDC_98_3" hidden="1">"#"</definedName>
    <definedName name="FDC_98_4" hidden="1">"#"</definedName>
    <definedName name="FDC_98_5" hidden="1">"#"</definedName>
    <definedName name="FDC_98_6" hidden="1">"#"</definedName>
    <definedName name="FDC_98_7" hidden="1">"#"</definedName>
    <definedName name="FDC_98_8" hidden="1">"#"</definedName>
    <definedName name="FDC_98_9" hidden="1">"#"</definedName>
    <definedName name="FDC_99_0" hidden="1">"#"</definedName>
    <definedName name="FDC_99_1" hidden="1">"#"</definedName>
    <definedName name="FDC_99_10" hidden="1">"#"</definedName>
    <definedName name="FDC_99_11" hidden="1">"#"</definedName>
    <definedName name="FDC_99_12" hidden="1">"#"</definedName>
    <definedName name="FDC_99_13" hidden="1">"#"</definedName>
    <definedName name="FDC_99_14" hidden="1">"#"</definedName>
    <definedName name="FDC_99_2" hidden="1">"#"</definedName>
    <definedName name="FDC_99_3" hidden="1">"#"</definedName>
    <definedName name="FDC_99_4" hidden="1">"#"</definedName>
    <definedName name="FDC_99_5" hidden="1">"#"</definedName>
    <definedName name="FDC_99_6" hidden="1">"#"</definedName>
    <definedName name="FDC_99_7" hidden="1">"#"</definedName>
    <definedName name="FDC_99_8" hidden="1">"#"</definedName>
    <definedName name="FDC_99_9" hidden="1">"#"</definedName>
    <definedName name="FDD_0_0" hidden="1">"A30681"</definedName>
    <definedName name="FDD_0_1" hidden="1">"A31047"</definedName>
    <definedName name="FDD_0_10" hidden="1">"A34334"</definedName>
    <definedName name="FDD_0_11" hidden="1">"A34699"</definedName>
    <definedName name="FDD_0_12" hidden="1">"A35064"</definedName>
    <definedName name="FDD_0_13" hidden="1">"A35430"</definedName>
    <definedName name="FDD_0_14" hidden="1">"A35795"</definedName>
    <definedName name="FDD_0_2" hidden="1">"A31412"</definedName>
    <definedName name="FDD_0_3" hidden="1">"A31777"</definedName>
    <definedName name="FDD_0_4" hidden="1">"A32142"</definedName>
    <definedName name="FDD_0_5" hidden="1">"A32508"</definedName>
    <definedName name="FDD_0_6" hidden="1">"A32873"</definedName>
    <definedName name="FDD_0_7" hidden="1">"A33238"</definedName>
    <definedName name="FDD_0_8" hidden="1">"A33603"</definedName>
    <definedName name="FDD_0_9" hidden="1">"A33969"</definedName>
    <definedName name="FDD_1_0" hidden="1">"U25569"</definedName>
    <definedName name="FDD_10_0" hidden="1">"A25569"</definedName>
    <definedName name="FDD_100_0" hidden="1">"A25569"</definedName>
    <definedName name="FDD_100_1" hidden="1">"A31412"</definedName>
    <definedName name="FDD_100_10" hidden="1">"A34699"</definedName>
    <definedName name="FDD_100_11" hidden="1">"A35064"</definedName>
    <definedName name="FDD_100_12" hidden="1">"A35430"</definedName>
    <definedName name="FDD_100_13" hidden="1">"A35795"</definedName>
    <definedName name="FDD_100_2" hidden="1">"A31777"</definedName>
    <definedName name="FDD_100_3" hidden="1">"A32142"</definedName>
    <definedName name="FDD_100_4" hidden="1">"A32508"</definedName>
    <definedName name="FDD_100_5" hidden="1">"A32873"</definedName>
    <definedName name="FDD_100_6" hidden="1">"A33238"</definedName>
    <definedName name="FDD_100_7" hidden="1">"A33603"</definedName>
    <definedName name="FDD_100_8" hidden="1">"A33969"</definedName>
    <definedName name="FDD_100_9" hidden="1">"A34334"</definedName>
    <definedName name="FDD_101_0" hidden="1">"A25569"</definedName>
    <definedName name="FDD_101_1" hidden="1">"A31412"</definedName>
    <definedName name="FDD_101_10" hidden="1">"A34699"</definedName>
    <definedName name="FDD_101_11" hidden="1">"A35064"</definedName>
    <definedName name="FDD_101_12" hidden="1">"A35430"</definedName>
    <definedName name="FDD_101_13" hidden="1">"A35795"</definedName>
    <definedName name="FDD_101_2" hidden="1">"A31777"</definedName>
    <definedName name="FDD_101_3" hidden="1">"A32142"</definedName>
    <definedName name="FDD_101_4" hidden="1">"A32508"</definedName>
    <definedName name="FDD_101_5" hidden="1">"A32873"</definedName>
    <definedName name="FDD_101_6" hidden="1">"A33238"</definedName>
    <definedName name="FDD_101_7" hidden="1">"A33603"</definedName>
    <definedName name="FDD_101_8" hidden="1">"A33969"</definedName>
    <definedName name="FDD_101_9" hidden="1">"A34334"</definedName>
    <definedName name="FDD_102_0" hidden="1">"A25569"</definedName>
    <definedName name="FDD_102_1" hidden="1">"A31412"</definedName>
    <definedName name="FDD_102_10" hidden="1">"A34699"</definedName>
    <definedName name="FDD_102_11" hidden="1">"A35064"</definedName>
    <definedName name="FDD_102_12" hidden="1">"A35430"</definedName>
    <definedName name="FDD_102_13" hidden="1">"A35795"</definedName>
    <definedName name="FDD_102_2" hidden="1">"A31777"</definedName>
    <definedName name="FDD_102_3" hidden="1">"A32142"</definedName>
    <definedName name="FDD_102_4" hidden="1">"A32508"</definedName>
    <definedName name="FDD_102_5" hidden="1">"A32873"</definedName>
    <definedName name="FDD_102_6" hidden="1">"A33238"</definedName>
    <definedName name="FDD_102_7" hidden="1">"A33603"</definedName>
    <definedName name="FDD_102_8" hidden="1">"A33969"</definedName>
    <definedName name="FDD_102_9" hidden="1">"A34334"</definedName>
    <definedName name="FDD_103_0" hidden="1">"A25569"</definedName>
    <definedName name="FDD_104_0" hidden="1">"A25569"</definedName>
    <definedName name="FDD_105_0" hidden="1">"A25569"</definedName>
    <definedName name="FDD_106_0" hidden="1">"A25569"</definedName>
    <definedName name="FDD_107_0" hidden="1">"A25569"</definedName>
    <definedName name="FDD_108_0" hidden="1">"A25569"</definedName>
    <definedName name="FDD_109_0" hidden="1">"A25569"</definedName>
    <definedName name="FDD_11_0" hidden="1">"A25569"</definedName>
    <definedName name="FDD_110_0" hidden="1">"A25569"</definedName>
    <definedName name="FDD_111_0" hidden="1">"A25569"</definedName>
    <definedName name="FDD_112_0" hidden="1">"A25569"</definedName>
    <definedName name="FDD_113_0" hidden="1">"A25569"</definedName>
    <definedName name="FDD_114_0" hidden="1">"A25569"</definedName>
    <definedName name="FDD_115_0" hidden="1">"A25569"</definedName>
    <definedName name="FDD_116_0" hidden="1">"A25569"</definedName>
    <definedName name="FDD_117_0" hidden="1">"A30681"</definedName>
    <definedName name="FDD_117_1" hidden="1">"A31047"</definedName>
    <definedName name="FDD_117_10" hidden="1">"A34334"</definedName>
    <definedName name="FDD_117_11" hidden="1">"A34699"</definedName>
    <definedName name="FDD_117_12" hidden="1">"A35064"</definedName>
    <definedName name="FDD_117_13" hidden="1">"A35430"</definedName>
    <definedName name="FDD_117_14" hidden="1">"A35795"</definedName>
    <definedName name="FDD_117_2" hidden="1">"A31412"</definedName>
    <definedName name="FDD_117_3" hidden="1">"A31777"</definedName>
    <definedName name="FDD_117_4" hidden="1">"A32142"</definedName>
    <definedName name="FDD_117_5" hidden="1">"A32508"</definedName>
    <definedName name="FDD_117_6" hidden="1">"A32873"</definedName>
    <definedName name="FDD_117_7" hidden="1">"A33238"</definedName>
    <definedName name="FDD_117_8" hidden="1">"A33603"</definedName>
    <definedName name="FDD_117_9" hidden="1">"A33969"</definedName>
    <definedName name="FDD_118_0" hidden="1">"A30681"</definedName>
    <definedName name="FDD_118_1" hidden="1">"A31047"</definedName>
    <definedName name="FDD_118_10" hidden="1">"A34334"</definedName>
    <definedName name="FDD_118_11" hidden="1">"A34699"</definedName>
    <definedName name="FDD_118_12" hidden="1">"A35064"</definedName>
    <definedName name="FDD_118_13" hidden="1">"A35430"</definedName>
    <definedName name="FDD_118_14" hidden="1">"A35795"</definedName>
    <definedName name="FDD_118_2" hidden="1">"A31412"</definedName>
    <definedName name="FDD_118_3" hidden="1">"A31777"</definedName>
    <definedName name="FDD_118_4" hidden="1">"A32142"</definedName>
    <definedName name="FDD_118_5" hidden="1">"A32508"</definedName>
    <definedName name="FDD_118_6" hidden="1">"A32873"</definedName>
    <definedName name="FDD_118_7" hidden="1">"A33238"</definedName>
    <definedName name="FDD_118_8" hidden="1">"A33603"</definedName>
    <definedName name="FDD_118_9" hidden="1">"A33969"</definedName>
    <definedName name="FDD_119_0" hidden="1">"A30681"</definedName>
    <definedName name="FDD_119_1" hidden="1">"A31047"</definedName>
    <definedName name="FDD_119_10" hidden="1">"A34334"</definedName>
    <definedName name="FDD_119_11" hidden="1">"A34699"</definedName>
    <definedName name="FDD_119_12" hidden="1">"A35064"</definedName>
    <definedName name="FDD_119_13" hidden="1">"A35430"</definedName>
    <definedName name="FDD_119_14" hidden="1">"A35795"</definedName>
    <definedName name="FDD_119_2" hidden="1">"A31412"</definedName>
    <definedName name="FDD_119_3" hidden="1">"A31777"</definedName>
    <definedName name="FDD_119_4" hidden="1">"A32142"</definedName>
    <definedName name="FDD_119_5" hidden="1">"A32508"</definedName>
    <definedName name="FDD_119_6" hidden="1">"A32873"</definedName>
    <definedName name="FDD_119_7" hidden="1">"A33238"</definedName>
    <definedName name="FDD_119_8" hidden="1">"A33603"</definedName>
    <definedName name="FDD_119_9" hidden="1">"A33969"</definedName>
    <definedName name="FDD_12_0" hidden="1">"A25569"</definedName>
    <definedName name="FDD_120_0" hidden="1">"A30681"</definedName>
    <definedName name="FDD_120_1" hidden="1">"A31047"</definedName>
    <definedName name="FDD_120_10" hidden="1">"A34334"</definedName>
    <definedName name="FDD_120_11" hidden="1">"A34699"</definedName>
    <definedName name="FDD_120_12" hidden="1">"A35064"</definedName>
    <definedName name="FDD_120_13" hidden="1">"A35430"</definedName>
    <definedName name="FDD_120_14" hidden="1">"A35795"</definedName>
    <definedName name="FDD_120_2" hidden="1">"A31412"</definedName>
    <definedName name="FDD_120_3" hidden="1">"A31777"</definedName>
    <definedName name="FDD_120_4" hidden="1">"A32142"</definedName>
    <definedName name="FDD_120_5" hidden="1">"A32508"</definedName>
    <definedName name="FDD_120_6" hidden="1">"A32873"</definedName>
    <definedName name="FDD_120_7" hidden="1">"A33238"</definedName>
    <definedName name="FDD_120_8" hidden="1">"A33603"</definedName>
    <definedName name="FDD_120_9" hidden="1">"A33969"</definedName>
    <definedName name="FDD_121_0" hidden="1">"A30681"</definedName>
    <definedName name="FDD_121_1" hidden="1">"A31047"</definedName>
    <definedName name="FDD_121_10" hidden="1">"A34334"</definedName>
    <definedName name="FDD_121_11" hidden="1">"A34699"</definedName>
    <definedName name="FDD_121_12" hidden="1">"A35064"</definedName>
    <definedName name="FDD_121_13" hidden="1">"A35430"</definedName>
    <definedName name="FDD_121_14" hidden="1">"A35795"</definedName>
    <definedName name="FDD_121_2" hidden="1">"A31412"</definedName>
    <definedName name="FDD_121_3" hidden="1">"A31777"</definedName>
    <definedName name="FDD_121_4" hidden="1">"A32142"</definedName>
    <definedName name="FDD_121_5" hidden="1">"A32508"</definedName>
    <definedName name="FDD_121_6" hidden="1">"A32873"</definedName>
    <definedName name="FDD_121_7" hidden="1">"A33238"</definedName>
    <definedName name="FDD_121_8" hidden="1">"A33603"</definedName>
    <definedName name="FDD_121_9" hidden="1">"A33969"</definedName>
    <definedName name="FDD_122_0" hidden="1">"A30681"</definedName>
    <definedName name="FDD_122_1" hidden="1">"A31047"</definedName>
    <definedName name="FDD_122_10" hidden="1">"A34334"</definedName>
    <definedName name="FDD_122_11" hidden="1">"A34699"</definedName>
    <definedName name="FDD_122_12" hidden="1">"A35064"</definedName>
    <definedName name="FDD_122_13" hidden="1">"A35430"</definedName>
    <definedName name="FDD_122_14" hidden="1">"A35795"</definedName>
    <definedName name="FDD_122_2" hidden="1">"A31412"</definedName>
    <definedName name="FDD_122_3" hidden="1">"A31777"</definedName>
    <definedName name="FDD_122_4" hidden="1">"A32142"</definedName>
    <definedName name="FDD_122_5" hidden="1">"A32508"</definedName>
    <definedName name="FDD_122_6" hidden="1">"A32873"</definedName>
    <definedName name="FDD_122_7" hidden="1">"A33238"</definedName>
    <definedName name="FDD_122_8" hidden="1">"A33603"</definedName>
    <definedName name="FDD_122_9" hidden="1">"A33969"</definedName>
    <definedName name="FDD_123_0" hidden="1">"A30681"</definedName>
    <definedName name="FDD_123_1" hidden="1">"A31047"</definedName>
    <definedName name="FDD_123_10" hidden="1">"A34334"</definedName>
    <definedName name="FDD_123_11" hidden="1">"A34699"</definedName>
    <definedName name="FDD_123_12" hidden="1">"A35064"</definedName>
    <definedName name="FDD_123_13" hidden="1">"A35430"</definedName>
    <definedName name="FDD_123_14" hidden="1">"A35795"</definedName>
    <definedName name="FDD_123_2" hidden="1">"A31412"</definedName>
    <definedName name="FDD_123_3" hidden="1">"A31777"</definedName>
    <definedName name="FDD_123_4" hidden="1">"A32142"</definedName>
    <definedName name="FDD_123_5" hidden="1">"A32508"</definedName>
    <definedName name="FDD_123_6" hidden="1">"A32873"</definedName>
    <definedName name="FDD_123_7" hidden="1">"A33238"</definedName>
    <definedName name="FDD_123_8" hidden="1">"A33603"</definedName>
    <definedName name="FDD_123_9" hidden="1">"A33969"</definedName>
    <definedName name="FDD_124_0" hidden="1">"A30681"</definedName>
    <definedName name="FDD_124_1" hidden="1">"A31047"</definedName>
    <definedName name="FDD_124_10" hidden="1">"A34334"</definedName>
    <definedName name="FDD_124_11" hidden="1">"A34699"</definedName>
    <definedName name="FDD_124_12" hidden="1">"A35064"</definedName>
    <definedName name="FDD_124_13" hidden="1">"A35430"</definedName>
    <definedName name="FDD_124_14" hidden="1">"A35795"</definedName>
    <definedName name="FDD_124_2" hidden="1">"A31412"</definedName>
    <definedName name="FDD_124_3" hidden="1">"A31777"</definedName>
    <definedName name="FDD_124_4" hidden="1">"A32142"</definedName>
    <definedName name="FDD_124_5" hidden="1">"A32508"</definedName>
    <definedName name="FDD_124_6" hidden="1">"A32873"</definedName>
    <definedName name="FDD_124_7" hidden="1">"A33238"</definedName>
    <definedName name="FDD_124_8" hidden="1">"A33603"</definedName>
    <definedName name="FDD_124_9" hidden="1">"A33969"</definedName>
    <definedName name="FDD_125_0" hidden="1">"A30681"</definedName>
    <definedName name="FDD_125_1" hidden="1">"A31047"</definedName>
    <definedName name="FDD_125_10" hidden="1">"A34334"</definedName>
    <definedName name="FDD_125_11" hidden="1">"A34699"</definedName>
    <definedName name="FDD_125_12" hidden="1">"A35064"</definedName>
    <definedName name="FDD_125_13" hidden="1">"A35430"</definedName>
    <definedName name="FDD_125_14" hidden="1">"A35795"</definedName>
    <definedName name="FDD_125_2" hidden="1">"A31412"</definedName>
    <definedName name="FDD_125_3" hidden="1">"A31777"</definedName>
    <definedName name="FDD_125_4" hidden="1">"A32142"</definedName>
    <definedName name="FDD_125_5" hidden="1">"A32508"</definedName>
    <definedName name="FDD_125_6" hidden="1">"A32873"</definedName>
    <definedName name="FDD_125_7" hidden="1">"A33238"</definedName>
    <definedName name="FDD_125_8" hidden="1">"A33603"</definedName>
    <definedName name="FDD_125_9" hidden="1">"A33969"</definedName>
    <definedName name="FDD_126_0" hidden="1">"A30681"</definedName>
    <definedName name="FDD_126_1" hidden="1">"A31047"</definedName>
    <definedName name="FDD_126_10" hidden="1">"A34334"</definedName>
    <definedName name="FDD_126_11" hidden="1">"A34699"</definedName>
    <definedName name="FDD_126_12" hidden="1">"A35064"</definedName>
    <definedName name="FDD_126_13" hidden="1">"A35430"</definedName>
    <definedName name="FDD_126_14" hidden="1">"A35795"</definedName>
    <definedName name="FDD_126_2" hidden="1">"A31412"</definedName>
    <definedName name="FDD_126_3" hidden="1">"A31777"</definedName>
    <definedName name="FDD_126_4" hidden="1">"A32142"</definedName>
    <definedName name="FDD_126_5" hidden="1">"A32508"</definedName>
    <definedName name="FDD_126_6" hidden="1">"A32873"</definedName>
    <definedName name="FDD_126_7" hidden="1">"A33238"</definedName>
    <definedName name="FDD_126_8" hidden="1">"A33603"</definedName>
    <definedName name="FDD_126_9" hidden="1">"A33969"</definedName>
    <definedName name="FDD_127_0" hidden="1">"A30681"</definedName>
    <definedName name="FDD_127_1" hidden="1">"A31047"</definedName>
    <definedName name="FDD_127_10" hidden="1">"A34334"</definedName>
    <definedName name="FDD_127_11" hidden="1">"A34699"</definedName>
    <definedName name="FDD_127_12" hidden="1">"A35064"</definedName>
    <definedName name="FDD_127_13" hidden="1">"A35430"</definedName>
    <definedName name="FDD_127_14" hidden="1">"A35795"</definedName>
    <definedName name="FDD_127_2" hidden="1">"A31412"</definedName>
    <definedName name="FDD_127_3" hidden="1">"A31777"</definedName>
    <definedName name="FDD_127_4" hidden="1">"A32142"</definedName>
    <definedName name="FDD_127_5" hidden="1">"A32508"</definedName>
    <definedName name="FDD_127_6" hidden="1">"A32873"</definedName>
    <definedName name="FDD_127_7" hidden="1">"A33238"</definedName>
    <definedName name="FDD_127_8" hidden="1">"A33603"</definedName>
    <definedName name="FDD_127_9" hidden="1">"A33969"</definedName>
    <definedName name="FDD_128_0" hidden="1">"A30681"</definedName>
    <definedName name="FDD_128_1" hidden="1">"A31047"</definedName>
    <definedName name="FDD_128_10" hidden="1">"A34334"</definedName>
    <definedName name="FDD_128_11" hidden="1">"A34699"</definedName>
    <definedName name="FDD_128_12" hidden="1">"A35064"</definedName>
    <definedName name="FDD_128_13" hidden="1">"A35430"</definedName>
    <definedName name="FDD_128_14" hidden="1">"A35795"</definedName>
    <definedName name="FDD_128_2" hidden="1">"A31412"</definedName>
    <definedName name="FDD_128_3" hidden="1">"A31777"</definedName>
    <definedName name="FDD_128_4" hidden="1">"A32142"</definedName>
    <definedName name="FDD_128_5" hidden="1">"A32508"</definedName>
    <definedName name="FDD_128_6" hidden="1">"A32873"</definedName>
    <definedName name="FDD_128_7" hidden="1">"A33238"</definedName>
    <definedName name="FDD_128_8" hidden="1">"A33603"</definedName>
    <definedName name="FDD_128_9" hidden="1">"A33969"</definedName>
    <definedName name="FDD_129_0" hidden="1">"A30681"</definedName>
    <definedName name="FDD_129_1" hidden="1">"A31047"</definedName>
    <definedName name="FDD_129_10" hidden="1">"A34334"</definedName>
    <definedName name="FDD_129_11" hidden="1">"A34699"</definedName>
    <definedName name="FDD_129_12" hidden="1">"A35064"</definedName>
    <definedName name="FDD_129_13" hidden="1">"A35430"</definedName>
    <definedName name="FDD_129_14" hidden="1">"A35795"</definedName>
    <definedName name="FDD_129_2" hidden="1">"A31412"</definedName>
    <definedName name="FDD_129_3" hidden="1">"A31777"</definedName>
    <definedName name="FDD_129_4" hidden="1">"A32142"</definedName>
    <definedName name="FDD_129_5" hidden="1">"A32508"</definedName>
    <definedName name="FDD_129_6" hidden="1">"A32873"</definedName>
    <definedName name="FDD_129_7" hidden="1">"A33238"</definedName>
    <definedName name="FDD_129_8" hidden="1">"A33603"</definedName>
    <definedName name="FDD_129_9" hidden="1">"A33969"</definedName>
    <definedName name="FDD_13_0" hidden="1">"A25569"</definedName>
    <definedName name="FDD_130_0" hidden="1">"A30681"</definedName>
    <definedName name="FDD_130_1" hidden="1">"A31047"</definedName>
    <definedName name="FDD_130_10" hidden="1">"A34334"</definedName>
    <definedName name="FDD_130_11" hidden="1">"A34699"</definedName>
    <definedName name="FDD_130_12" hidden="1">"A35064"</definedName>
    <definedName name="FDD_130_13" hidden="1">"A35430"</definedName>
    <definedName name="FDD_130_14" hidden="1">"A35795"</definedName>
    <definedName name="FDD_130_2" hidden="1">"A31412"</definedName>
    <definedName name="FDD_130_3" hidden="1">"A31777"</definedName>
    <definedName name="FDD_130_4" hidden="1">"A32142"</definedName>
    <definedName name="FDD_130_5" hidden="1">"A32508"</definedName>
    <definedName name="FDD_130_6" hidden="1">"A32873"</definedName>
    <definedName name="FDD_130_7" hidden="1">"A33238"</definedName>
    <definedName name="FDD_130_8" hidden="1">"A33603"</definedName>
    <definedName name="FDD_130_9" hidden="1">"A33969"</definedName>
    <definedName name="FDD_131_0" hidden="1">"A30681"</definedName>
    <definedName name="FDD_131_1" hidden="1">"A31047"</definedName>
    <definedName name="FDD_131_10" hidden="1">"A34334"</definedName>
    <definedName name="FDD_131_11" hidden="1">"A34699"</definedName>
    <definedName name="FDD_131_12" hidden="1">"A35064"</definedName>
    <definedName name="FDD_131_13" hidden="1">"A35430"</definedName>
    <definedName name="FDD_131_14" hidden="1">"A35795"</definedName>
    <definedName name="FDD_131_2" hidden="1">"A31412"</definedName>
    <definedName name="FDD_131_3" hidden="1">"A31777"</definedName>
    <definedName name="FDD_131_4" hidden="1">"A32142"</definedName>
    <definedName name="FDD_131_5" hidden="1">"A32508"</definedName>
    <definedName name="FDD_131_6" hidden="1">"A32873"</definedName>
    <definedName name="FDD_131_7" hidden="1">"A33238"</definedName>
    <definedName name="FDD_131_8" hidden="1">"A33603"</definedName>
    <definedName name="FDD_131_9" hidden="1">"A33969"</definedName>
    <definedName name="FDD_132_0" hidden="1">"U30681"</definedName>
    <definedName name="FDD_132_1" hidden="1">"U31047"</definedName>
    <definedName name="FDD_132_10" hidden="1">"U34334"</definedName>
    <definedName name="FDD_132_11" hidden="1">"U34699"</definedName>
    <definedName name="FDD_132_12" hidden="1">"U35064"</definedName>
    <definedName name="FDD_132_13" hidden="1">"U35430"</definedName>
    <definedName name="FDD_132_14" hidden="1">"U35795"</definedName>
    <definedName name="FDD_132_2" hidden="1">"U31412"</definedName>
    <definedName name="FDD_132_3" hidden="1">"U31777"</definedName>
    <definedName name="FDD_132_4" hidden="1">"U32142"</definedName>
    <definedName name="FDD_132_5" hidden="1">"U32508"</definedName>
    <definedName name="FDD_132_6" hidden="1">"U32873"</definedName>
    <definedName name="FDD_132_7" hidden="1">"U33238"</definedName>
    <definedName name="FDD_132_8" hidden="1">"U33603"</definedName>
    <definedName name="FDD_132_9" hidden="1">"U33969"</definedName>
    <definedName name="FDD_133_0" hidden="1">"A30681"</definedName>
    <definedName name="FDD_133_1" hidden="1">"A31047"</definedName>
    <definedName name="FDD_133_10" hidden="1">"A34334"</definedName>
    <definedName name="FDD_133_11" hidden="1">"A34699"</definedName>
    <definedName name="FDD_133_12" hidden="1">"A35064"</definedName>
    <definedName name="FDD_133_13" hidden="1">"A35430"</definedName>
    <definedName name="FDD_133_14" hidden="1">"A35795"</definedName>
    <definedName name="FDD_133_2" hidden="1">"A31412"</definedName>
    <definedName name="FDD_133_3" hidden="1">"A31777"</definedName>
    <definedName name="FDD_133_4" hidden="1">"A32142"</definedName>
    <definedName name="FDD_133_5" hidden="1">"A32508"</definedName>
    <definedName name="FDD_133_6" hidden="1">"A32873"</definedName>
    <definedName name="FDD_133_7" hidden="1">"A33238"</definedName>
    <definedName name="FDD_133_8" hidden="1">"A33603"</definedName>
    <definedName name="FDD_133_9" hidden="1">"A33969"</definedName>
    <definedName name="FDD_134_0" hidden="1">"A30681"</definedName>
    <definedName name="FDD_134_1" hidden="1">"A31047"</definedName>
    <definedName name="FDD_134_10" hidden="1">"A34334"</definedName>
    <definedName name="FDD_134_11" hidden="1">"A34699"</definedName>
    <definedName name="FDD_134_12" hidden="1">"A35064"</definedName>
    <definedName name="FDD_134_13" hidden="1">"A35430"</definedName>
    <definedName name="FDD_134_14" hidden="1">"A35795"</definedName>
    <definedName name="FDD_134_2" hidden="1">"A31412"</definedName>
    <definedName name="FDD_134_3" hidden="1">"A31777"</definedName>
    <definedName name="FDD_134_4" hidden="1">"A32142"</definedName>
    <definedName name="FDD_134_5" hidden="1">"A32508"</definedName>
    <definedName name="FDD_134_6" hidden="1">"A32873"</definedName>
    <definedName name="FDD_134_7" hidden="1">"A33238"</definedName>
    <definedName name="FDD_134_8" hidden="1">"A33603"</definedName>
    <definedName name="FDD_134_9" hidden="1">"A33969"</definedName>
    <definedName name="FDD_135_0" hidden="1">"A30681"</definedName>
    <definedName name="FDD_135_1" hidden="1">"A31047"</definedName>
    <definedName name="FDD_135_10" hidden="1">"A34334"</definedName>
    <definedName name="FDD_135_11" hidden="1">"A34699"</definedName>
    <definedName name="FDD_135_12" hidden="1">"A35064"</definedName>
    <definedName name="FDD_135_13" hidden="1">"A35430"</definedName>
    <definedName name="FDD_135_14" hidden="1">"A35795"</definedName>
    <definedName name="FDD_135_2" hidden="1">"A31412"</definedName>
    <definedName name="FDD_135_3" hidden="1">"A31777"</definedName>
    <definedName name="FDD_135_4" hidden="1">"A32142"</definedName>
    <definedName name="FDD_135_5" hidden="1">"A32508"</definedName>
    <definedName name="FDD_135_6" hidden="1">"A32873"</definedName>
    <definedName name="FDD_135_7" hidden="1">"A33238"</definedName>
    <definedName name="FDD_135_8" hidden="1">"A33603"</definedName>
    <definedName name="FDD_135_9" hidden="1">"A33969"</definedName>
    <definedName name="FDD_136_0" hidden="1">"A30681"</definedName>
    <definedName name="FDD_136_1" hidden="1">"A31047"</definedName>
    <definedName name="FDD_136_10" hidden="1">"A34334"</definedName>
    <definedName name="FDD_136_11" hidden="1">"A34699"</definedName>
    <definedName name="FDD_136_12" hidden="1">"A35064"</definedName>
    <definedName name="FDD_136_13" hidden="1">"A35430"</definedName>
    <definedName name="FDD_136_14" hidden="1">"A35795"</definedName>
    <definedName name="FDD_136_2" hidden="1">"A31412"</definedName>
    <definedName name="FDD_136_3" hidden="1">"A31777"</definedName>
    <definedName name="FDD_136_4" hidden="1">"A32142"</definedName>
    <definedName name="FDD_136_5" hidden="1">"A32508"</definedName>
    <definedName name="FDD_136_6" hidden="1">"A32873"</definedName>
    <definedName name="FDD_136_7" hidden="1">"A33238"</definedName>
    <definedName name="FDD_136_8" hidden="1">"A33603"</definedName>
    <definedName name="FDD_136_9" hidden="1">"A33969"</definedName>
    <definedName name="FDD_137_0" hidden="1">"A30681"</definedName>
    <definedName name="FDD_137_1" hidden="1">"A31047"</definedName>
    <definedName name="FDD_137_10" hidden="1">"A34334"</definedName>
    <definedName name="FDD_137_11" hidden="1">"A34699"</definedName>
    <definedName name="FDD_137_12" hidden="1">"A35064"</definedName>
    <definedName name="FDD_137_13" hidden="1">"A35430"</definedName>
    <definedName name="FDD_137_14" hidden="1">"A35795"</definedName>
    <definedName name="FDD_137_2" hidden="1">"A31412"</definedName>
    <definedName name="FDD_137_3" hidden="1">"A31777"</definedName>
    <definedName name="FDD_137_4" hidden="1">"A32142"</definedName>
    <definedName name="FDD_137_5" hidden="1">"A32508"</definedName>
    <definedName name="FDD_137_6" hidden="1">"A32873"</definedName>
    <definedName name="FDD_137_7" hidden="1">"A33238"</definedName>
    <definedName name="FDD_137_8" hidden="1">"A33603"</definedName>
    <definedName name="FDD_137_9" hidden="1">"A33969"</definedName>
    <definedName name="FDD_138_0" hidden="1">"A30681"</definedName>
    <definedName name="FDD_138_1" hidden="1">"A31047"</definedName>
    <definedName name="FDD_138_10" hidden="1">"A34334"</definedName>
    <definedName name="FDD_138_11" hidden="1">"A34699"</definedName>
    <definedName name="FDD_138_12" hidden="1">"A35064"</definedName>
    <definedName name="FDD_138_13" hidden="1">"A35430"</definedName>
    <definedName name="FDD_138_14" hidden="1">"A35795"</definedName>
    <definedName name="FDD_138_2" hidden="1">"A31412"</definedName>
    <definedName name="FDD_138_3" hidden="1">"A31777"</definedName>
    <definedName name="FDD_138_4" hidden="1">"A32142"</definedName>
    <definedName name="FDD_138_5" hidden="1">"A32508"</definedName>
    <definedName name="FDD_138_6" hidden="1">"A32873"</definedName>
    <definedName name="FDD_138_7" hidden="1">"A33238"</definedName>
    <definedName name="FDD_138_8" hidden="1">"A33603"</definedName>
    <definedName name="FDD_138_9" hidden="1">"A33969"</definedName>
    <definedName name="FDD_139_0" hidden="1">"A30681"</definedName>
    <definedName name="FDD_139_1" hidden="1">"A31047"</definedName>
    <definedName name="FDD_139_10" hidden="1">"U34334"</definedName>
    <definedName name="FDD_139_11" hidden="1">"U34699"</definedName>
    <definedName name="FDD_139_12" hidden="1">"U35064"</definedName>
    <definedName name="FDD_139_13" hidden="1">"U35430"</definedName>
    <definedName name="FDD_139_14" hidden="1">"U35795"</definedName>
    <definedName name="FDD_139_2" hidden="1">"A31412"</definedName>
    <definedName name="FDD_139_3" hidden="1">"U31777"</definedName>
    <definedName name="FDD_139_4" hidden="1">"U32142"</definedName>
    <definedName name="FDD_139_5" hidden="1">"U32508"</definedName>
    <definedName name="FDD_139_6" hidden="1">"U32873"</definedName>
    <definedName name="FDD_139_7" hidden="1">"U33238"</definedName>
    <definedName name="FDD_139_8" hidden="1">"U33603"</definedName>
    <definedName name="FDD_139_9" hidden="1">"U33969"</definedName>
    <definedName name="FDD_14_0" hidden="1">"A25569"</definedName>
    <definedName name="FDD_140_0" hidden="1">"A25569"</definedName>
    <definedName name="FDD_140_1" hidden="1">"R31047"</definedName>
    <definedName name="FDD_140_10" hidden="1">"R34334"</definedName>
    <definedName name="FDD_140_11" hidden="1">"R34699"</definedName>
    <definedName name="FDD_140_12" hidden="1">"R35064"</definedName>
    <definedName name="FDD_140_13" hidden="1">"R35430"</definedName>
    <definedName name="FDD_140_14" hidden="1">"R35795"</definedName>
    <definedName name="FDD_140_2" hidden="1">"R31412"</definedName>
    <definedName name="FDD_140_3" hidden="1">"R31777"</definedName>
    <definedName name="FDD_140_4" hidden="1">"R32142"</definedName>
    <definedName name="FDD_140_5" hidden="1">"R32508"</definedName>
    <definedName name="FDD_140_6" hidden="1">"R32873"</definedName>
    <definedName name="FDD_140_7" hidden="1">"R33238"</definedName>
    <definedName name="FDD_140_8" hidden="1">"R33603"</definedName>
    <definedName name="FDD_140_9" hidden="1">"R33969"</definedName>
    <definedName name="FDD_141_0" hidden="1">"A30681"</definedName>
    <definedName name="FDD_141_1" hidden="1">"A31047"</definedName>
    <definedName name="FDD_141_10" hidden="1">"A34334"</definedName>
    <definedName name="FDD_141_11" hidden="1">"A34699"</definedName>
    <definedName name="FDD_141_12" hidden="1">"A35064"</definedName>
    <definedName name="FDD_141_13" hidden="1">"A35430"</definedName>
    <definedName name="FDD_141_14" hidden="1">"A35795"</definedName>
    <definedName name="FDD_141_2" hidden="1">"A31412"</definedName>
    <definedName name="FDD_141_3" hidden="1">"A31777"</definedName>
    <definedName name="FDD_141_4" hidden="1">"A32142"</definedName>
    <definedName name="FDD_141_5" hidden="1">"A32508"</definedName>
    <definedName name="FDD_141_6" hidden="1">"A32873"</definedName>
    <definedName name="FDD_141_7" hidden="1">"A33238"</definedName>
    <definedName name="FDD_141_8" hidden="1">"A33603"</definedName>
    <definedName name="FDD_141_9" hidden="1">"A33969"</definedName>
    <definedName name="FDD_142_0" hidden="1">"A30681"</definedName>
    <definedName name="FDD_142_1" hidden="1">"A31047"</definedName>
    <definedName name="FDD_142_10" hidden="1">"A34334"</definedName>
    <definedName name="FDD_142_11" hidden="1">"A34699"</definedName>
    <definedName name="FDD_142_12" hidden="1">"A35064"</definedName>
    <definedName name="FDD_142_13" hidden="1">"A35430"</definedName>
    <definedName name="FDD_142_14" hidden="1">"A35795"</definedName>
    <definedName name="FDD_142_2" hidden="1">"A31412"</definedName>
    <definedName name="FDD_142_3" hidden="1">"A31777"</definedName>
    <definedName name="FDD_142_4" hidden="1">"A32142"</definedName>
    <definedName name="FDD_142_5" hidden="1">"A32508"</definedName>
    <definedName name="FDD_142_6" hidden="1">"A32873"</definedName>
    <definedName name="FDD_142_7" hidden="1">"A33238"</definedName>
    <definedName name="FDD_142_8" hidden="1">"A33603"</definedName>
    <definedName name="FDD_142_9" hidden="1">"A33969"</definedName>
    <definedName name="FDD_143_0" hidden="1">"A30681"</definedName>
    <definedName name="FDD_143_1" hidden="1">"A31047"</definedName>
    <definedName name="FDD_143_10" hidden="1">"A34334"</definedName>
    <definedName name="FDD_143_11" hidden="1">"A34699"</definedName>
    <definedName name="FDD_143_12" hidden="1">"A35064"</definedName>
    <definedName name="FDD_143_13" hidden="1">"A35430"</definedName>
    <definedName name="FDD_143_14" hidden="1">"A35795"</definedName>
    <definedName name="FDD_143_2" hidden="1">"A31412"</definedName>
    <definedName name="FDD_143_3" hidden="1">"A31777"</definedName>
    <definedName name="FDD_143_4" hidden="1">"A32142"</definedName>
    <definedName name="FDD_143_5" hidden="1">"A32508"</definedName>
    <definedName name="FDD_143_6" hidden="1">"A32873"</definedName>
    <definedName name="FDD_143_7" hidden="1">"A33238"</definedName>
    <definedName name="FDD_143_8" hidden="1">"A33603"</definedName>
    <definedName name="FDD_143_9" hidden="1">"A33969"</definedName>
    <definedName name="FDD_144_0" hidden="1">"A30681"</definedName>
    <definedName name="FDD_144_1" hidden="1">"A31047"</definedName>
    <definedName name="FDD_144_10" hidden="1">"A34334"</definedName>
    <definedName name="FDD_144_11" hidden="1">"A34699"</definedName>
    <definedName name="FDD_144_12" hidden="1">"A35064"</definedName>
    <definedName name="FDD_144_13" hidden="1">"A35430"</definedName>
    <definedName name="FDD_144_14" hidden="1">"A35795"</definedName>
    <definedName name="FDD_144_2" hidden="1">"A31412"</definedName>
    <definedName name="FDD_144_3" hidden="1">"A31777"</definedName>
    <definedName name="FDD_144_4" hidden="1">"A32142"</definedName>
    <definedName name="FDD_144_5" hidden="1">"A32508"</definedName>
    <definedName name="FDD_144_6" hidden="1">"A32873"</definedName>
    <definedName name="FDD_144_7" hidden="1">"A33238"</definedName>
    <definedName name="FDD_144_8" hidden="1">"A33603"</definedName>
    <definedName name="FDD_144_9" hidden="1">"A33969"</definedName>
    <definedName name="FDD_145_0" hidden="1">"A30681"</definedName>
    <definedName name="FDD_145_1" hidden="1">"A31047"</definedName>
    <definedName name="FDD_145_10" hidden="1">"A34334"</definedName>
    <definedName name="FDD_145_11" hidden="1">"A34699"</definedName>
    <definedName name="FDD_145_12" hidden="1">"A35064"</definedName>
    <definedName name="FDD_145_13" hidden="1">"A35430"</definedName>
    <definedName name="FDD_145_14" hidden="1">"A35795"</definedName>
    <definedName name="FDD_145_2" hidden="1">"A31412"</definedName>
    <definedName name="FDD_145_3" hidden="1">"A31777"</definedName>
    <definedName name="FDD_145_4" hidden="1">"A32142"</definedName>
    <definedName name="FDD_145_5" hidden="1">"A32508"</definedName>
    <definedName name="FDD_145_6" hidden="1">"A32873"</definedName>
    <definedName name="FDD_145_7" hidden="1">"A33238"</definedName>
    <definedName name="FDD_145_8" hidden="1">"A33603"</definedName>
    <definedName name="FDD_145_9" hidden="1">"A33969"</definedName>
    <definedName name="FDD_146_0" hidden="1">"A30681"</definedName>
    <definedName name="FDD_146_1" hidden="1">"A31047"</definedName>
    <definedName name="FDD_146_10" hidden="1">"A34334"</definedName>
    <definedName name="FDD_146_11" hidden="1">"A34699"</definedName>
    <definedName name="FDD_146_12" hidden="1">"A35064"</definedName>
    <definedName name="FDD_146_13" hidden="1">"A35430"</definedName>
    <definedName name="FDD_146_14" hidden="1">"A35795"</definedName>
    <definedName name="FDD_146_2" hidden="1">"A31412"</definedName>
    <definedName name="FDD_146_3" hidden="1">"A31777"</definedName>
    <definedName name="FDD_146_4" hidden="1">"A32142"</definedName>
    <definedName name="FDD_146_5" hidden="1">"A32508"</definedName>
    <definedName name="FDD_146_6" hidden="1">"A32873"</definedName>
    <definedName name="FDD_146_7" hidden="1">"A33238"</definedName>
    <definedName name="FDD_146_8" hidden="1">"A33603"</definedName>
    <definedName name="FDD_146_9" hidden="1">"A33969"</definedName>
    <definedName name="FDD_147_0" hidden="1">"U30681"</definedName>
    <definedName name="FDD_147_1" hidden="1">"U31047"</definedName>
    <definedName name="FDD_147_10" hidden="1">"U34334"</definedName>
    <definedName name="FDD_147_11" hidden="1">"U34699"</definedName>
    <definedName name="FDD_147_12" hidden="1">"U35064"</definedName>
    <definedName name="FDD_147_13" hidden="1">"U35430"</definedName>
    <definedName name="FDD_147_14" hidden="1">"U35795"</definedName>
    <definedName name="FDD_147_2" hidden="1">"U31412"</definedName>
    <definedName name="FDD_147_3" hidden="1">"U31777"</definedName>
    <definedName name="FDD_147_4" hidden="1">"U32142"</definedName>
    <definedName name="FDD_147_5" hidden="1">"U32508"</definedName>
    <definedName name="FDD_147_6" hidden="1">"U32873"</definedName>
    <definedName name="FDD_147_7" hidden="1">"U33238"</definedName>
    <definedName name="FDD_147_8" hidden="1">"U33603"</definedName>
    <definedName name="FDD_147_9" hidden="1">"U33969"</definedName>
    <definedName name="FDD_148_0" hidden="1">"A30681"</definedName>
    <definedName name="FDD_148_1" hidden="1">"A31047"</definedName>
    <definedName name="FDD_148_10" hidden="1">"A34334"</definedName>
    <definedName name="FDD_148_11" hidden="1">"A34699"</definedName>
    <definedName name="FDD_148_12" hidden="1">"A35064"</definedName>
    <definedName name="FDD_148_13" hidden="1">"A35430"</definedName>
    <definedName name="FDD_148_14" hidden="1">"A35795"</definedName>
    <definedName name="FDD_148_2" hidden="1">"A31412"</definedName>
    <definedName name="FDD_148_3" hidden="1">"A31777"</definedName>
    <definedName name="FDD_148_4" hidden="1">"A32142"</definedName>
    <definedName name="FDD_148_5" hidden="1">"A32508"</definedName>
    <definedName name="FDD_148_6" hidden="1">"A32873"</definedName>
    <definedName name="FDD_148_7" hidden="1">"A33238"</definedName>
    <definedName name="FDD_148_8" hidden="1">"A33603"</definedName>
    <definedName name="FDD_148_9" hidden="1">"A33969"</definedName>
    <definedName name="FDD_149_0" hidden="1">"U30681"</definedName>
    <definedName name="FDD_149_1" hidden="1">"U31047"</definedName>
    <definedName name="FDD_149_10" hidden="1">"U34334"</definedName>
    <definedName name="FDD_149_11" hidden="1">"U34699"</definedName>
    <definedName name="FDD_149_12" hidden="1">"U35064"</definedName>
    <definedName name="FDD_149_13" hidden="1">"U35430"</definedName>
    <definedName name="FDD_149_14" hidden="1">"A35795"</definedName>
    <definedName name="FDD_149_2" hidden="1">"U31412"</definedName>
    <definedName name="FDD_149_3" hidden="1">"U31777"</definedName>
    <definedName name="FDD_149_4" hidden="1">"U32142"</definedName>
    <definedName name="FDD_149_5" hidden="1">"U32508"</definedName>
    <definedName name="FDD_149_6" hidden="1">"U32873"</definedName>
    <definedName name="FDD_149_7" hidden="1">"U33238"</definedName>
    <definedName name="FDD_149_8" hidden="1">"U33603"</definedName>
    <definedName name="FDD_149_9" hidden="1">"U33969"</definedName>
    <definedName name="FDD_15_0" hidden="1">"A25569"</definedName>
    <definedName name="FDD_150_0" hidden="1">"A30681"</definedName>
    <definedName name="FDD_150_1" hidden="1">"A31047"</definedName>
    <definedName name="FDD_150_10" hidden="1">"A34334"</definedName>
    <definedName name="FDD_150_11" hidden="1">"A34699"</definedName>
    <definedName name="FDD_150_12" hidden="1">"A35064"</definedName>
    <definedName name="FDD_150_13" hidden="1">"A35430"</definedName>
    <definedName name="FDD_150_14" hidden="1">"A35795"</definedName>
    <definedName name="FDD_150_2" hidden="1">"A31412"</definedName>
    <definedName name="FDD_150_3" hidden="1">"A31777"</definedName>
    <definedName name="FDD_150_4" hidden="1">"A32142"</definedName>
    <definedName name="FDD_150_5" hidden="1">"A32508"</definedName>
    <definedName name="FDD_150_6" hidden="1">"A32873"</definedName>
    <definedName name="FDD_150_7" hidden="1">"A33238"</definedName>
    <definedName name="FDD_150_8" hidden="1">"A33603"</definedName>
    <definedName name="FDD_150_9" hidden="1">"A33969"</definedName>
    <definedName name="FDD_151_0" hidden="1">"A30681"</definedName>
    <definedName name="FDD_151_1" hidden="1">"A31047"</definedName>
    <definedName name="FDD_151_10" hidden="1">"A34334"</definedName>
    <definedName name="FDD_151_11" hidden="1">"A34699"</definedName>
    <definedName name="FDD_151_12" hidden="1">"A35064"</definedName>
    <definedName name="FDD_151_13" hidden="1">"A35430"</definedName>
    <definedName name="FDD_151_14" hidden="1">"A35795"</definedName>
    <definedName name="FDD_151_2" hidden="1">"A31412"</definedName>
    <definedName name="FDD_151_3" hidden="1">"A31777"</definedName>
    <definedName name="FDD_151_4" hidden="1">"A32142"</definedName>
    <definedName name="FDD_151_5" hidden="1">"A32508"</definedName>
    <definedName name="FDD_151_6" hidden="1">"A32873"</definedName>
    <definedName name="FDD_151_7" hidden="1">"A33238"</definedName>
    <definedName name="FDD_151_8" hidden="1">"A33603"</definedName>
    <definedName name="FDD_151_9" hidden="1">"A33969"</definedName>
    <definedName name="FDD_152_0" hidden="1">"A30681"</definedName>
    <definedName name="FDD_152_1" hidden="1">"A31047"</definedName>
    <definedName name="FDD_152_10" hidden="1">"A34334"</definedName>
    <definedName name="FDD_152_11" hidden="1">"A34699"</definedName>
    <definedName name="FDD_152_12" hidden="1">"A35064"</definedName>
    <definedName name="FDD_152_13" hidden="1">"A35430"</definedName>
    <definedName name="FDD_152_14" hidden="1">"A35795"</definedName>
    <definedName name="FDD_152_15" hidden="1">"E36160"</definedName>
    <definedName name="FDD_152_2" hidden="1">"A31412"</definedName>
    <definedName name="FDD_152_3" hidden="1">"A31777"</definedName>
    <definedName name="FDD_152_4" hidden="1">"A32142"</definedName>
    <definedName name="FDD_152_5" hidden="1">"A32508"</definedName>
    <definedName name="FDD_152_6" hidden="1">"A32873"</definedName>
    <definedName name="FDD_152_7" hidden="1">"A33238"</definedName>
    <definedName name="FDD_152_8" hidden="1">"A33603"</definedName>
    <definedName name="FDD_152_9" hidden="1">"A33969"</definedName>
    <definedName name="FDD_153_0" hidden="1">"A30681"</definedName>
    <definedName name="FDD_153_1" hidden="1">"A31047"</definedName>
    <definedName name="FDD_153_10" hidden="1">"A34334"</definedName>
    <definedName name="FDD_153_11" hidden="1">"A34699"</definedName>
    <definedName name="FDD_153_12" hidden="1">"A35064"</definedName>
    <definedName name="FDD_153_13" hidden="1">"A35430"</definedName>
    <definedName name="FDD_153_14" hidden="1">"A35795"</definedName>
    <definedName name="FDD_153_2" hidden="1">"A31412"</definedName>
    <definedName name="FDD_153_3" hidden="1">"A31777"</definedName>
    <definedName name="FDD_153_4" hidden="1">"A32142"</definedName>
    <definedName name="FDD_153_5" hidden="1">"A32508"</definedName>
    <definedName name="FDD_153_6" hidden="1">"A32873"</definedName>
    <definedName name="FDD_153_7" hidden="1">"A33238"</definedName>
    <definedName name="FDD_153_8" hidden="1">"A33603"</definedName>
    <definedName name="FDD_153_9" hidden="1">"A33969"</definedName>
    <definedName name="FDD_154_0" hidden="1">"A30681"</definedName>
    <definedName name="FDD_154_1" hidden="1">"A31047"</definedName>
    <definedName name="FDD_154_10" hidden="1">"A34334"</definedName>
    <definedName name="FDD_154_11" hidden="1">"A34699"</definedName>
    <definedName name="FDD_154_12" hidden="1">"A35064"</definedName>
    <definedName name="FDD_154_13" hidden="1">"A35430"</definedName>
    <definedName name="FDD_154_14" hidden="1">"A35795"</definedName>
    <definedName name="FDD_154_2" hidden="1">"A31412"</definedName>
    <definedName name="FDD_154_3" hidden="1">"A31777"</definedName>
    <definedName name="FDD_154_4" hidden="1">"A32142"</definedName>
    <definedName name="FDD_154_5" hidden="1">"A32508"</definedName>
    <definedName name="FDD_154_6" hidden="1">"A32873"</definedName>
    <definedName name="FDD_154_7" hidden="1">"A33238"</definedName>
    <definedName name="FDD_154_8" hidden="1">"A33603"</definedName>
    <definedName name="FDD_154_9" hidden="1">"A33969"</definedName>
    <definedName name="FDD_155_0" hidden="1">"A25569"</definedName>
    <definedName name="FDD_155_1" hidden="1">"A31047"</definedName>
    <definedName name="FDD_155_10" hidden="1">"A34334"</definedName>
    <definedName name="FDD_155_11" hidden="1">"A34699"</definedName>
    <definedName name="FDD_155_12" hidden="1">"A35064"</definedName>
    <definedName name="FDD_155_13" hidden="1">"A35430"</definedName>
    <definedName name="FDD_155_14" hidden="1">"A35795"</definedName>
    <definedName name="FDD_155_15" hidden="1">"E36160"</definedName>
    <definedName name="FDD_155_2" hidden="1">"A31412"</definedName>
    <definedName name="FDD_155_3" hidden="1">"A31777"</definedName>
    <definedName name="FDD_155_4" hidden="1">"A32142"</definedName>
    <definedName name="FDD_155_5" hidden="1">"A32508"</definedName>
    <definedName name="FDD_155_6" hidden="1">"A32873"</definedName>
    <definedName name="FDD_155_7" hidden="1">"A33238"</definedName>
    <definedName name="FDD_155_8" hidden="1">"A33603"</definedName>
    <definedName name="FDD_155_9" hidden="1">"A33969"</definedName>
    <definedName name="FDD_156_0" hidden="1">"A30681"</definedName>
    <definedName name="FDD_156_1" hidden="1">"A31047"</definedName>
    <definedName name="FDD_156_10" hidden="1">"A34334"</definedName>
    <definedName name="FDD_156_11" hidden="1">"A34699"</definedName>
    <definedName name="FDD_156_12" hidden="1">"A35064"</definedName>
    <definedName name="FDD_156_13" hidden="1">"A35430"</definedName>
    <definedName name="FDD_156_14" hidden="1">"A35795"</definedName>
    <definedName name="FDD_156_15" hidden="1">"E36160"</definedName>
    <definedName name="FDD_156_2" hidden="1">"A31412"</definedName>
    <definedName name="FDD_156_3" hidden="1">"A31777"</definedName>
    <definedName name="FDD_156_4" hidden="1">"A32142"</definedName>
    <definedName name="FDD_156_5" hidden="1">"A32508"</definedName>
    <definedName name="FDD_156_6" hidden="1">"A32873"</definedName>
    <definedName name="FDD_156_7" hidden="1">"A33238"</definedName>
    <definedName name="FDD_156_8" hidden="1">"A33603"</definedName>
    <definedName name="FDD_156_9" hidden="1">"A33969"</definedName>
    <definedName name="FDD_157_0" hidden="1">"A30681"</definedName>
    <definedName name="FDD_157_1" hidden="1">"A31047"</definedName>
    <definedName name="FDD_157_10" hidden="1">"A34334"</definedName>
    <definedName name="FDD_157_11" hidden="1">"A34699"</definedName>
    <definedName name="FDD_157_12" hidden="1">"A35064"</definedName>
    <definedName name="FDD_157_13" hidden="1">"A35430"</definedName>
    <definedName name="FDD_157_14" hidden="1">"A35795"</definedName>
    <definedName name="FDD_157_2" hidden="1">"A31412"</definedName>
    <definedName name="FDD_157_3" hidden="1">"A31777"</definedName>
    <definedName name="FDD_157_4" hidden="1">"A32142"</definedName>
    <definedName name="FDD_157_5" hidden="1">"A32508"</definedName>
    <definedName name="FDD_157_6" hidden="1">"A32873"</definedName>
    <definedName name="FDD_157_7" hidden="1">"A33238"</definedName>
    <definedName name="FDD_157_8" hidden="1">"A33603"</definedName>
    <definedName name="FDD_157_9" hidden="1">"A33969"</definedName>
    <definedName name="FDD_158_0" hidden="1">"A30681"</definedName>
    <definedName name="FDD_158_1" hidden="1">"A31047"</definedName>
    <definedName name="FDD_158_10" hidden="1">"A34334"</definedName>
    <definedName name="FDD_158_11" hidden="1">"A34699"</definedName>
    <definedName name="FDD_158_12" hidden="1">"A35064"</definedName>
    <definedName name="FDD_158_13" hidden="1">"A35430"</definedName>
    <definedName name="FDD_158_14" hidden="1">"A35795"</definedName>
    <definedName name="FDD_158_15" hidden="1">"E36160"</definedName>
    <definedName name="FDD_158_2" hidden="1">"A31412"</definedName>
    <definedName name="FDD_158_3" hidden="1">"A31777"</definedName>
    <definedName name="FDD_158_4" hidden="1">"A32142"</definedName>
    <definedName name="FDD_158_5" hidden="1">"A32508"</definedName>
    <definedName name="FDD_158_6" hidden="1">"A32873"</definedName>
    <definedName name="FDD_158_7" hidden="1">"A33238"</definedName>
    <definedName name="FDD_158_8" hidden="1">"A33603"</definedName>
    <definedName name="FDD_158_9" hidden="1">"A33969"</definedName>
    <definedName name="FDD_159_0" hidden="1">"A30681"</definedName>
    <definedName name="FDD_159_1" hidden="1">"A31047"</definedName>
    <definedName name="FDD_159_10" hidden="1">"A34334"</definedName>
    <definedName name="FDD_159_11" hidden="1">"A34699"</definedName>
    <definedName name="FDD_159_12" hidden="1">"A35064"</definedName>
    <definedName name="FDD_159_13" hidden="1">"A35430"</definedName>
    <definedName name="FDD_159_14" hidden="1">"A35795"</definedName>
    <definedName name="FDD_159_15" hidden="1">"U36160"</definedName>
    <definedName name="FDD_159_2" hidden="1">"A31412"</definedName>
    <definedName name="FDD_159_3" hidden="1">"A31777"</definedName>
    <definedName name="FDD_159_4" hidden="1">"A32142"</definedName>
    <definedName name="FDD_159_5" hidden="1">"A32508"</definedName>
    <definedName name="FDD_159_6" hidden="1">"A32873"</definedName>
    <definedName name="FDD_159_7" hidden="1">"A33238"</definedName>
    <definedName name="FDD_159_8" hidden="1">"A33603"</definedName>
    <definedName name="FDD_159_9" hidden="1">"A33969"</definedName>
    <definedName name="FDD_16_0" hidden="1">"A25569"</definedName>
    <definedName name="FDD_160_0" hidden="1">"A30681"</definedName>
    <definedName name="FDD_160_1" hidden="1">"A31047"</definedName>
    <definedName name="FDD_160_10" hidden="1">"A34334"</definedName>
    <definedName name="FDD_160_11" hidden="1">"A34699"</definedName>
    <definedName name="FDD_160_12" hidden="1">"A35064"</definedName>
    <definedName name="FDD_160_13" hidden="1">"A35430"</definedName>
    <definedName name="FDD_160_14" hidden="1">"A35795"</definedName>
    <definedName name="FDD_160_15" hidden="1">"E36160"</definedName>
    <definedName name="FDD_160_2" hidden="1">"A31412"</definedName>
    <definedName name="FDD_160_3" hidden="1">"A31777"</definedName>
    <definedName name="FDD_160_4" hidden="1">"A32142"</definedName>
    <definedName name="FDD_160_5" hidden="1">"A32508"</definedName>
    <definedName name="FDD_160_6" hidden="1">"A32873"</definedName>
    <definedName name="FDD_160_7" hidden="1">"A33238"</definedName>
    <definedName name="FDD_160_8" hidden="1">"A33603"</definedName>
    <definedName name="FDD_160_9" hidden="1">"A33969"</definedName>
    <definedName name="FDD_161_0" hidden="1">"A30681"</definedName>
    <definedName name="FDD_161_1" hidden="1">"A31047"</definedName>
    <definedName name="FDD_161_10" hidden="1">"A34334"</definedName>
    <definedName name="FDD_161_11" hidden="1">"A34699"</definedName>
    <definedName name="FDD_161_12" hidden="1">"A35064"</definedName>
    <definedName name="FDD_161_13" hidden="1">"A35430"</definedName>
    <definedName name="FDD_161_14" hidden="1">"A35795"</definedName>
    <definedName name="FDD_161_2" hidden="1">"A31412"</definedName>
    <definedName name="FDD_161_3" hidden="1">"A31777"</definedName>
    <definedName name="FDD_161_4" hidden="1">"A32142"</definedName>
    <definedName name="FDD_161_5" hidden="1">"A32508"</definedName>
    <definedName name="FDD_161_6" hidden="1">"A32873"</definedName>
    <definedName name="FDD_161_7" hidden="1">"A33238"</definedName>
    <definedName name="FDD_161_8" hidden="1">"A33603"</definedName>
    <definedName name="FDD_161_9" hidden="1">"A33969"</definedName>
    <definedName name="FDD_162_0" hidden="1">"A30681"</definedName>
    <definedName name="FDD_162_1" hidden="1">"A31047"</definedName>
    <definedName name="FDD_162_10" hidden="1">"A34334"</definedName>
    <definedName name="FDD_162_11" hidden="1">"A34699"</definedName>
    <definedName name="FDD_162_12" hidden="1">"A35064"</definedName>
    <definedName name="FDD_162_13" hidden="1">"A35430"</definedName>
    <definedName name="FDD_162_14" hidden="1">"A35795"</definedName>
    <definedName name="FDD_162_2" hidden="1">"A31412"</definedName>
    <definedName name="FDD_162_3" hidden="1">"A31777"</definedName>
    <definedName name="FDD_162_4" hidden="1">"A32142"</definedName>
    <definedName name="FDD_162_5" hidden="1">"A32508"</definedName>
    <definedName name="FDD_162_6" hidden="1">"A32873"</definedName>
    <definedName name="FDD_162_7" hidden="1">"A33238"</definedName>
    <definedName name="FDD_162_8" hidden="1">"A33603"</definedName>
    <definedName name="FDD_162_9" hidden="1">"A33969"</definedName>
    <definedName name="FDD_163_0" hidden="1">"A30681"</definedName>
    <definedName name="FDD_163_1" hidden="1">"A31047"</definedName>
    <definedName name="FDD_163_10" hidden="1">"A34334"</definedName>
    <definedName name="FDD_163_11" hidden="1">"A34699"</definedName>
    <definedName name="FDD_163_12" hidden="1">"A35064"</definedName>
    <definedName name="FDD_163_13" hidden="1">"A35430"</definedName>
    <definedName name="FDD_163_14" hidden="1">"A35795"</definedName>
    <definedName name="FDD_163_15" hidden="1">"E36160"</definedName>
    <definedName name="FDD_163_2" hidden="1">"A31412"</definedName>
    <definedName name="FDD_163_3" hidden="1">"A31777"</definedName>
    <definedName name="FDD_163_4" hidden="1">"A32142"</definedName>
    <definedName name="FDD_163_5" hidden="1">"A32508"</definedName>
    <definedName name="FDD_163_6" hidden="1">"A32873"</definedName>
    <definedName name="FDD_163_7" hidden="1">"A33238"</definedName>
    <definedName name="FDD_163_8" hidden="1">"A33603"</definedName>
    <definedName name="FDD_163_9" hidden="1">"A33969"</definedName>
    <definedName name="FDD_164_0" hidden="1">"A25569"</definedName>
    <definedName name="FDD_164_1" hidden="1">"A31047"</definedName>
    <definedName name="FDD_164_10" hidden="1">"A34334"</definedName>
    <definedName name="FDD_164_11" hidden="1">"A34699"</definedName>
    <definedName name="FDD_164_12" hidden="1">"A35064"</definedName>
    <definedName name="FDD_164_13" hidden="1">"A35430"</definedName>
    <definedName name="FDD_164_14" hidden="1">"A35795"</definedName>
    <definedName name="FDD_164_2" hidden="1">"A31412"</definedName>
    <definedName name="FDD_164_3" hidden="1">"A31777"</definedName>
    <definedName name="FDD_164_4" hidden="1">"A32142"</definedName>
    <definedName name="FDD_164_5" hidden="1">"A32508"</definedName>
    <definedName name="FDD_164_6" hidden="1">"A32873"</definedName>
    <definedName name="FDD_164_7" hidden="1">"A33238"</definedName>
    <definedName name="FDD_164_8" hidden="1">"A33603"</definedName>
    <definedName name="FDD_164_9" hidden="1">"A33969"</definedName>
    <definedName name="FDD_165_0" hidden="1">"A30681"</definedName>
    <definedName name="FDD_165_1" hidden="1">"A31047"</definedName>
    <definedName name="FDD_165_10" hidden="1">"A34334"</definedName>
    <definedName name="FDD_165_11" hidden="1">"A34699"</definedName>
    <definedName name="FDD_165_12" hidden="1">"A35064"</definedName>
    <definedName name="FDD_165_13" hidden="1">"A35430"</definedName>
    <definedName name="FDD_165_14" hidden="1">"A35795"</definedName>
    <definedName name="FDD_165_2" hidden="1">"A31412"</definedName>
    <definedName name="FDD_165_3" hidden="1">"A31777"</definedName>
    <definedName name="FDD_165_4" hidden="1">"A32142"</definedName>
    <definedName name="FDD_165_5" hidden="1">"A32508"</definedName>
    <definedName name="FDD_165_6" hidden="1">"A32873"</definedName>
    <definedName name="FDD_165_7" hidden="1">"A33238"</definedName>
    <definedName name="FDD_165_8" hidden="1">"A33603"</definedName>
    <definedName name="FDD_165_9" hidden="1">"A33969"</definedName>
    <definedName name="FDD_166_0" hidden="1">"A30681"</definedName>
    <definedName name="FDD_166_1" hidden="1">"A31047"</definedName>
    <definedName name="FDD_166_10" hidden="1">"A34334"</definedName>
    <definedName name="FDD_166_11" hidden="1">"A34699"</definedName>
    <definedName name="FDD_166_12" hidden="1">"A35064"</definedName>
    <definedName name="FDD_166_13" hidden="1">"A35430"</definedName>
    <definedName name="FDD_166_14" hidden="1">"A35795"</definedName>
    <definedName name="FDD_166_15" hidden="1">"E36160"</definedName>
    <definedName name="FDD_166_2" hidden="1">"A31412"</definedName>
    <definedName name="FDD_166_3" hidden="1">"A31777"</definedName>
    <definedName name="FDD_166_4" hidden="1">"A32142"</definedName>
    <definedName name="FDD_166_5" hidden="1">"A32508"</definedName>
    <definedName name="FDD_166_6" hidden="1">"A32873"</definedName>
    <definedName name="FDD_166_7" hidden="1">"A33238"</definedName>
    <definedName name="FDD_166_8" hidden="1">"A33603"</definedName>
    <definedName name="FDD_166_9" hidden="1">"A33969"</definedName>
    <definedName name="FDD_167_0" hidden="1">"A30681"</definedName>
    <definedName name="FDD_167_1" hidden="1">"A31047"</definedName>
    <definedName name="FDD_167_10" hidden="1">"A34334"</definedName>
    <definedName name="FDD_167_11" hidden="1">"A34699"</definedName>
    <definedName name="FDD_167_12" hidden="1">"A35064"</definedName>
    <definedName name="FDD_167_13" hidden="1">"A35430"</definedName>
    <definedName name="FDD_167_14" hidden="1">"A35795"</definedName>
    <definedName name="FDD_167_2" hidden="1">"A31412"</definedName>
    <definedName name="FDD_167_3" hidden="1">"A31777"</definedName>
    <definedName name="FDD_167_4" hidden="1">"A32142"</definedName>
    <definedName name="FDD_167_5" hidden="1">"A32508"</definedName>
    <definedName name="FDD_167_6" hidden="1">"A32873"</definedName>
    <definedName name="FDD_167_7" hidden="1">"A33238"</definedName>
    <definedName name="FDD_167_8" hidden="1">"A33603"</definedName>
    <definedName name="FDD_167_9" hidden="1">"A33969"</definedName>
    <definedName name="FDD_168_0" hidden="1">"E36160"</definedName>
    <definedName name="FDD_168_1" hidden="1">"E36525"</definedName>
    <definedName name="FDD_168_2" hidden="1">"E36891"</definedName>
    <definedName name="FDD_169_0" hidden="1">"A30681"</definedName>
    <definedName name="FDD_169_1" hidden="1">"A31047"</definedName>
    <definedName name="FDD_169_10" hidden="1">"A34334"</definedName>
    <definedName name="FDD_169_11" hidden="1">"A34699"</definedName>
    <definedName name="FDD_169_12" hidden="1">"A35064"</definedName>
    <definedName name="FDD_169_13" hidden="1">"A35430"</definedName>
    <definedName name="FDD_169_14" hidden="1">"A35795"</definedName>
    <definedName name="FDD_169_15" hidden="1">"A36160"</definedName>
    <definedName name="FDD_169_2" hidden="1">"A31412"</definedName>
    <definedName name="FDD_169_3" hidden="1">"A31777"</definedName>
    <definedName name="FDD_169_4" hidden="1">"A32142"</definedName>
    <definedName name="FDD_169_5" hidden="1">"A32508"</definedName>
    <definedName name="FDD_169_6" hidden="1">"A32873"</definedName>
    <definedName name="FDD_169_7" hidden="1">"A33238"</definedName>
    <definedName name="FDD_169_8" hidden="1">"A33603"</definedName>
    <definedName name="FDD_169_9" hidden="1">"A33969"</definedName>
    <definedName name="FDD_17_0" hidden="1">"A25569"</definedName>
    <definedName name="FDD_170_0" hidden="1">"A30681"</definedName>
    <definedName name="FDD_170_1" hidden="1">"A31047"</definedName>
    <definedName name="FDD_170_10" hidden="1">"A34334"</definedName>
    <definedName name="FDD_170_11" hidden="1">"A34699"</definedName>
    <definedName name="FDD_170_12" hidden="1">"A35064"</definedName>
    <definedName name="FDD_170_13" hidden="1">"A35430"</definedName>
    <definedName name="FDD_170_14" hidden="1">"A35795"</definedName>
    <definedName name="FDD_170_2" hidden="1">"A31412"</definedName>
    <definedName name="FDD_170_3" hidden="1">"A31777"</definedName>
    <definedName name="FDD_170_4" hidden="1">"A32142"</definedName>
    <definedName name="FDD_170_5" hidden="1">"A32508"</definedName>
    <definedName name="FDD_170_6" hidden="1">"A32873"</definedName>
    <definedName name="FDD_170_7" hidden="1">"A33238"</definedName>
    <definedName name="FDD_170_8" hidden="1">"A33603"</definedName>
    <definedName name="FDD_170_9" hidden="1">"A33969"</definedName>
    <definedName name="FDD_171_0" hidden="1">"A30681"</definedName>
    <definedName name="FDD_171_1" hidden="1">"A31047"</definedName>
    <definedName name="FDD_171_10" hidden="1">"A34334"</definedName>
    <definedName name="FDD_171_11" hidden="1">"A34699"</definedName>
    <definedName name="FDD_171_12" hidden="1">"A35064"</definedName>
    <definedName name="FDD_171_13" hidden="1">"A35430"</definedName>
    <definedName name="FDD_171_14" hidden="1">"A35795"</definedName>
    <definedName name="FDD_171_2" hidden="1">"A31412"</definedName>
    <definedName name="FDD_171_3" hidden="1">"A31777"</definedName>
    <definedName name="FDD_171_4" hidden="1">"A32142"</definedName>
    <definedName name="FDD_171_5" hidden="1">"A32508"</definedName>
    <definedName name="FDD_171_6" hidden="1">"A32873"</definedName>
    <definedName name="FDD_171_7" hidden="1">"A33238"</definedName>
    <definedName name="FDD_171_8" hidden="1">"A33603"</definedName>
    <definedName name="FDD_171_9" hidden="1">"A33969"</definedName>
    <definedName name="FDD_172_0" hidden="1">"A30681"</definedName>
    <definedName name="FDD_172_1" hidden="1">"A31047"</definedName>
    <definedName name="FDD_172_10" hidden="1">"A34334"</definedName>
    <definedName name="FDD_172_11" hidden="1">"A34699"</definedName>
    <definedName name="FDD_172_12" hidden="1">"A35064"</definedName>
    <definedName name="FDD_172_13" hidden="1">"A35430"</definedName>
    <definedName name="FDD_172_14" hidden="1">"A35795"</definedName>
    <definedName name="FDD_172_2" hidden="1">"A31412"</definedName>
    <definedName name="FDD_172_3" hidden="1">"A31777"</definedName>
    <definedName name="FDD_172_4" hidden="1">"A32142"</definedName>
    <definedName name="FDD_172_5" hidden="1">"A32508"</definedName>
    <definedName name="FDD_172_6" hidden="1">"A32873"</definedName>
    <definedName name="FDD_172_7" hidden="1">"A33238"</definedName>
    <definedName name="FDD_172_8" hidden="1">"A33603"</definedName>
    <definedName name="FDD_172_9" hidden="1">"A33969"</definedName>
    <definedName name="FDD_173_0" hidden="1">"A30681"</definedName>
    <definedName name="FDD_173_1" hidden="1">"A31047"</definedName>
    <definedName name="FDD_173_10" hidden="1">"A34334"</definedName>
    <definedName name="FDD_173_11" hidden="1">"A34699"</definedName>
    <definedName name="FDD_173_12" hidden="1">"A35064"</definedName>
    <definedName name="FDD_173_13" hidden="1">"A35430"</definedName>
    <definedName name="FDD_173_14" hidden="1">"A35795"</definedName>
    <definedName name="FDD_173_2" hidden="1">"A31412"</definedName>
    <definedName name="FDD_173_3" hidden="1">"A31777"</definedName>
    <definedName name="FDD_173_4" hidden="1">"A32142"</definedName>
    <definedName name="FDD_173_5" hidden="1">"A32508"</definedName>
    <definedName name="FDD_173_6" hidden="1">"A32873"</definedName>
    <definedName name="FDD_173_7" hidden="1">"A33238"</definedName>
    <definedName name="FDD_173_8" hidden="1">"A33603"</definedName>
    <definedName name="FDD_173_9" hidden="1">"A33969"</definedName>
    <definedName name="FDD_174_0" hidden="1">"A30681"</definedName>
    <definedName name="FDD_174_1" hidden="1">"A31047"</definedName>
    <definedName name="FDD_174_10" hidden="1">"A34334"</definedName>
    <definedName name="FDD_174_11" hidden="1">"A34699"</definedName>
    <definedName name="FDD_174_12" hidden="1">"A35064"</definedName>
    <definedName name="FDD_174_13" hidden="1">"A35430"</definedName>
    <definedName name="FDD_174_14" hidden="1">"A35795"</definedName>
    <definedName name="FDD_174_2" hidden="1">"A31412"</definedName>
    <definedName name="FDD_174_3" hidden="1">"A31777"</definedName>
    <definedName name="FDD_174_4" hidden="1">"A32142"</definedName>
    <definedName name="FDD_174_5" hidden="1">"A32508"</definedName>
    <definedName name="FDD_174_6" hidden="1">"A32873"</definedName>
    <definedName name="FDD_174_7" hidden="1">"A33238"</definedName>
    <definedName name="FDD_174_8" hidden="1">"A33603"</definedName>
    <definedName name="FDD_174_9" hidden="1">"A33969"</definedName>
    <definedName name="FDD_175_0" hidden="1">"E36160"</definedName>
    <definedName name="FDD_175_1" hidden="1">"E36525"</definedName>
    <definedName name="FDD_175_2" hidden="1">"E36891"</definedName>
    <definedName name="FDD_176_0" hidden="1">"E36160"</definedName>
    <definedName name="FDD_176_1" hidden="1">"E36525"</definedName>
    <definedName name="FDD_176_2" hidden="1">"E36891"</definedName>
    <definedName name="FDD_177_0" hidden="1">"E36160"</definedName>
    <definedName name="FDD_177_1" hidden="1">"E36525"</definedName>
    <definedName name="FDD_177_2" hidden="1">"E36891"</definedName>
    <definedName name="FDD_178_0" hidden="1">"E36160"</definedName>
    <definedName name="FDD_178_1" hidden="1">"E36525"</definedName>
    <definedName name="FDD_178_2" hidden="1">"E36891"</definedName>
    <definedName name="FDD_179_0" hidden="1">"E36160"</definedName>
    <definedName name="FDD_179_1" hidden="1">"E36525"</definedName>
    <definedName name="FDD_179_2" hidden="1">"E36891"</definedName>
    <definedName name="FDD_18_0" hidden="1">"A25569"</definedName>
    <definedName name="FDD_180_0" hidden="1">"E36160"</definedName>
    <definedName name="FDD_180_1" hidden="1">"E36525"</definedName>
    <definedName name="FDD_180_2" hidden="1">"E36891"</definedName>
    <definedName name="FDD_181_0" hidden="1">"E36160"</definedName>
    <definedName name="FDD_181_1" hidden="1">"E36525"</definedName>
    <definedName name="FDD_181_2" hidden="1">"E36891"</definedName>
    <definedName name="FDD_182_0" hidden="1">"E36160"</definedName>
    <definedName name="FDD_182_1" hidden="1">"E36525"</definedName>
    <definedName name="FDD_182_2" hidden="1">"E36891"</definedName>
    <definedName name="FDD_183_0" hidden="1">"E36160"</definedName>
    <definedName name="FDD_183_1" hidden="1">"E36525"</definedName>
    <definedName name="FDD_183_2" hidden="1">"E36891"</definedName>
    <definedName name="FDD_184_0" hidden="1">"E36160"</definedName>
    <definedName name="FDD_184_1" hidden="1">"E36525"</definedName>
    <definedName name="FDD_184_2" hidden="1">"E36891"</definedName>
    <definedName name="FDD_185_0" hidden="1">"E36160"</definedName>
    <definedName name="FDD_185_1" hidden="1">"E36525"</definedName>
    <definedName name="FDD_185_2" hidden="1">"E36891"</definedName>
    <definedName name="FDD_186_0" hidden="1">"E36160"</definedName>
    <definedName name="FDD_186_1" hidden="1">"E36525"</definedName>
    <definedName name="FDD_186_2" hidden="1">"E36891"</definedName>
    <definedName name="FDD_187_0" hidden="1">"E36160"</definedName>
    <definedName name="FDD_187_1" hidden="1">"E36525"</definedName>
    <definedName name="FDD_187_2" hidden="1">"E36891"</definedName>
    <definedName name="FDD_188_0" hidden="1">"A30681"</definedName>
    <definedName name="FDD_188_1" hidden="1">"A31047"</definedName>
    <definedName name="FDD_188_10" hidden="1">"A34334"</definedName>
    <definedName name="FDD_188_11" hidden="1">"A34699"</definedName>
    <definedName name="FDD_188_12" hidden="1">"A35064"</definedName>
    <definedName name="FDD_188_13" hidden="1">"A35430"</definedName>
    <definedName name="FDD_188_14" hidden="1">"A35795"</definedName>
    <definedName name="FDD_188_2" hidden="1">"A31412"</definedName>
    <definedName name="FDD_188_3" hidden="1">"A31777"</definedName>
    <definedName name="FDD_188_4" hidden="1">"A32142"</definedName>
    <definedName name="FDD_188_5" hidden="1">"A32508"</definedName>
    <definedName name="FDD_188_6" hidden="1">"A32873"</definedName>
    <definedName name="FDD_188_7" hidden="1">"A33238"</definedName>
    <definedName name="FDD_188_8" hidden="1">"A33603"</definedName>
    <definedName name="FDD_188_9" hidden="1">"A33969"</definedName>
    <definedName name="FDD_189_0" hidden="1">"A30681"</definedName>
    <definedName name="FDD_189_1" hidden="1">"A31047"</definedName>
    <definedName name="FDD_189_10" hidden="1">"A34334"</definedName>
    <definedName name="FDD_189_11" hidden="1">"A34699"</definedName>
    <definedName name="FDD_189_12" hidden="1">"A35064"</definedName>
    <definedName name="FDD_189_13" hidden="1">"A35430"</definedName>
    <definedName name="FDD_189_14" hidden="1">"A35795"</definedName>
    <definedName name="FDD_189_2" hidden="1">"A31412"</definedName>
    <definedName name="FDD_189_3" hidden="1">"A31777"</definedName>
    <definedName name="FDD_189_4" hidden="1">"A32142"</definedName>
    <definedName name="FDD_189_5" hidden="1">"A32508"</definedName>
    <definedName name="FDD_189_6" hidden="1">"A32873"</definedName>
    <definedName name="FDD_189_7" hidden="1">"A33238"</definedName>
    <definedName name="FDD_189_8" hidden="1">"A33603"</definedName>
    <definedName name="FDD_189_9" hidden="1">"A33969"</definedName>
    <definedName name="FDD_19_0" hidden="1">"A25569"</definedName>
    <definedName name="FDD_190_0" hidden="1">"A30681"</definedName>
    <definedName name="FDD_190_1" hidden="1">"A31047"</definedName>
    <definedName name="FDD_190_10" hidden="1">"A34334"</definedName>
    <definedName name="FDD_190_11" hidden="1">"A34699"</definedName>
    <definedName name="FDD_190_12" hidden="1">"A35064"</definedName>
    <definedName name="FDD_190_13" hidden="1">"A35430"</definedName>
    <definedName name="FDD_190_14" hidden="1">"A35795"</definedName>
    <definedName name="FDD_190_2" hidden="1">"A31412"</definedName>
    <definedName name="FDD_190_3" hidden="1">"A31777"</definedName>
    <definedName name="FDD_190_4" hidden="1">"A32142"</definedName>
    <definedName name="FDD_190_5" hidden="1">"A32508"</definedName>
    <definedName name="FDD_190_6" hidden="1">"A32873"</definedName>
    <definedName name="FDD_190_7" hidden="1">"A33238"</definedName>
    <definedName name="FDD_190_8" hidden="1">"A33603"</definedName>
    <definedName name="FDD_190_9" hidden="1">"A33969"</definedName>
    <definedName name="FDD_191_0" hidden="1">"A30681"</definedName>
    <definedName name="FDD_191_1" hidden="1">"A31047"</definedName>
    <definedName name="FDD_191_10" hidden="1">"A34334"</definedName>
    <definedName name="FDD_191_11" hidden="1">"A34699"</definedName>
    <definedName name="FDD_191_12" hidden="1">"A35064"</definedName>
    <definedName name="FDD_191_13" hidden="1">"A35430"</definedName>
    <definedName name="FDD_191_14" hidden="1">"A35795"</definedName>
    <definedName name="FDD_191_2" hidden="1">"A31412"</definedName>
    <definedName name="FDD_191_3" hidden="1">"A31777"</definedName>
    <definedName name="FDD_191_4" hidden="1">"A32142"</definedName>
    <definedName name="FDD_191_5" hidden="1">"A32508"</definedName>
    <definedName name="FDD_191_6" hidden="1">"A32873"</definedName>
    <definedName name="FDD_191_7" hidden="1">"A33238"</definedName>
    <definedName name="FDD_191_8" hidden="1">"A33603"</definedName>
    <definedName name="FDD_191_9" hidden="1">"A33969"</definedName>
    <definedName name="FDD_192_0" hidden="1">"E36160"</definedName>
    <definedName name="FDD_192_1" hidden="1">"E36525"</definedName>
    <definedName name="FDD_192_2" hidden="1">"E36891"</definedName>
    <definedName name="FDD_193_0" hidden="1">"A30681"</definedName>
    <definedName name="FDD_193_1" hidden="1">"A31047"</definedName>
    <definedName name="FDD_193_10" hidden="1">"A34334"</definedName>
    <definedName name="FDD_193_11" hidden="1">"A34699"</definedName>
    <definedName name="FDD_193_12" hidden="1">"A35064"</definedName>
    <definedName name="FDD_193_13" hidden="1">"A35430"</definedName>
    <definedName name="FDD_193_14" hidden="1">"A35795"</definedName>
    <definedName name="FDD_193_2" hidden="1">"A31412"</definedName>
    <definedName name="FDD_193_3" hidden="1">"A31777"</definedName>
    <definedName name="FDD_193_4" hidden="1">"A32142"</definedName>
    <definedName name="FDD_193_5" hidden="1">"A32508"</definedName>
    <definedName name="FDD_193_6" hidden="1">"A32873"</definedName>
    <definedName name="FDD_193_7" hidden="1">"A33238"</definedName>
    <definedName name="FDD_193_8" hidden="1">"A33603"</definedName>
    <definedName name="FDD_193_9" hidden="1">"A33969"</definedName>
    <definedName name="FDD_194_0" hidden="1">"A30681"</definedName>
    <definedName name="FDD_194_1" hidden="1">"A31047"</definedName>
    <definedName name="FDD_194_10" hidden="1">"A34334"</definedName>
    <definedName name="FDD_194_11" hidden="1">"A34699"</definedName>
    <definedName name="FDD_194_12" hidden="1">"A35064"</definedName>
    <definedName name="FDD_194_13" hidden="1">"A35430"</definedName>
    <definedName name="FDD_194_14" hidden="1">"A35795"</definedName>
    <definedName name="FDD_194_2" hidden="1">"A31412"</definedName>
    <definedName name="FDD_194_3" hidden="1">"A31777"</definedName>
    <definedName name="FDD_194_4" hidden="1">"A32142"</definedName>
    <definedName name="FDD_194_5" hidden="1">"A32508"</definedName>
    <definedName name="FDD_194_6" hidden="1">"A32873"</definedName>
    <definedName name="FDD_194_7" hidden="1">"A33238"</definedName>
    <definedName name="FDD_194_8" hidden="1">"A33603"</definedName>
    <definedName name="FDD_194_9" hidden="1">"A33969"</definedName>
    <definedName name="FDD_195_0" hidden="1">"A30681"</definedName>
    <definedName name="FDD_195_1" hidden="1">"A31047"</definedName>
    <definedName name="FDD_195_10" hidden="1">"A34334"</definedName>
    <definedName name="FDD_195_11" hidden="1">"A34699"</definedName>
    <definedName name="FDD_195_12" hidden="1">"A35064"</definedName>
    <definedName name="FDD_195_13" hidden="1">"A35430"</definedName>
    <definedName name="FDD_195_14" hidden="1">"A35795"</definedName>
    <definedName name="FDD_195_2" hidden="1">"A31412"</definedName>
    <definedName name="FDD_195_3" hidden="1">"A31777"</definedName>
    <definedName name="FDD_195_4" hidden="1">"A32142"</definedName>
    <definedName name="FDD_195_5" hidden="1">"A32508"</definedName>
    <definedName name="FDD_195_6" hidden="1">"A32873"</definedName>
    <definedName name="FDD_195_7" hidden="1">"A33238"</definedName>
    <definedName name="FDD_195_8" hidden="1">"A33603"</definedName>
    <definedName name="FDD_195_9" hidden="1">"A33969"</definedName>
    <definedName name="FDD_196_0" hidden="1">"E36160"</definedName>
    <definedName name="FDD_196_1" hidden="1">"E36525"</definedName>
    <definedName name="FDD_196_2" hidden="1">"E36891"</definedName>
    <definedName name="FDD_197_0" hidden="1">"A30681"</definedName>
    <definedName name="FDD_197_1" hidden="1">"A31047"</definedName>
    <definedName name="FDD_197_10" hidden="1">"A34334"</definedName>
    <definedName name="FDD_197_11" hidden="1">"A34699"</definedName>
    <definedName name="FDD_197_12" hidden="1">"A35064"</definedName>
    <definedName name="FDD_197_13" hidden="1">"A35430"</definedName>
    <definedName name="FDD_197_14" hidden="1">"A35795"</definedName>
    <definedName name="FDD_197_2" hidden="1">"A31412"</definedName>
    <definedName name="FDD_197_3" hidden="1">"A31777"</definedName>
    <definedName name="FDD_197_4" hidden="1">"A32142"</definedName>
    <definedName name="FDD_197_5" hidden="1">"A32508"</definedName>
    <definedName name="FDD_197_6" hidden="1">"A32873"</definedName>
    <definedName name="FDD_197_7" hidden="1">"A33238"</definedName>
    <definedName name="FDD_197_8" hidden="1">"A33603"</definedName>
    <definedName name="FDD_197_9" hidden="1">"A33969"</definedName>
    <definedName name="FDD_198_0" hidden="1">"A30681"</definedName>
    <definedName name="FDD_198_1" hidden="1">"A31047"</definedName>
    <definedName name="FDD_198_10" hidden="1">"U34334"</definedName>
    <definedName name="FDD_198_11" hidden="1">"U34699"</definedName>
    <definedName name="FDD_198_12" hidden="1">"U35064"</definedName>
    <definedName name="FDD_198_13" hidden="1">"U35430"</definedName>
    <definedName name="FDD_198_14" hidden="1">"U35795"</definedName>
    <definedName name="FDD_198_2" hidden="1">"A31412"</definedName>
    <definedName name="FDD_198_3" hidden="1">"U31777"</definedName>
    <definedName name="FDD_198_4" hidden="1">"U32142"</definedName>
    <definedName name="FDD_198_5" hidden="1">"U32508"</definedName>
    <definedName name="FDD_198_6" hidden="1">"U32873"</definedName>
    <definedName name="FDD_198_7" hidden="1">"U33238"</definedName>
    <definedName name="FDD_198_8" hidden="1">"U33603"</definedName>
    <definedName name="FDD_198_9" hidden="1">"U33969"</definedName>
    <definedName name="FDD_199_0" hidden="1">"E36160"</definedName>
    <definedName name="FDD_199_1" hidden="1">"E36525"</definedName>
    <definedName name="FDD_199_2" hidden="1">"E36891"</definedName>
    <definedName name="FDD_2_0" hidden="1">"A25569"</definedName>
    <definedName name="FDD_20_0" hidden="1">"A25569"</definedName>
    <definedName name="FDD_200_0" hidden="1">"E36160"</definedName>
    <definedName name="FDD_200_1" hidden="1">"E36525"</definedName>
    <definedName name="FDD_200_2" hidden="1">"E36891"</definedName>
    <definedName name="FDD_201_0" hidden="1">"A30681"</definedName>
    <definedName name="FDD_201_1" hidden="1">"A31047"</definedName>
    <definedName name="FDD_201_10" hidden="1">"A34334"</definedName>
    <definedName name="FDD_201_11" hidden="1">"A34699"</definedName>
    <definedName name="FDD_201_12" hidden="1">"A35064"</definedName>
    <definedName name="FDD_201_13" hidden="1">"A35430"</definedName>
    <definedName name="FDD_201_14" hidden="1">"A35795"</definedName>
    <definedName name="FDD_201_2" hidden="1">"A31412"</definedName>
    <definedName name="FDD_201_3" hidden="1">"A31777"</definedName>
    <definedName name="FDD_201_4" hidden="1">"A32142"</definedName>
    <definedName name="FDD_201_5" hidden="1">"A32508"</definedName>
    <definedName name="FDD_201_6" hidden="1">"A32873"</definedName>
    <definedName name="FDD_201_7" hidden="1">"A33238"</definedName>
    <definedName name="FDD_201_8" hidden="1">"A33603"</definedName>
    <definedName name="FDD_201_9" hidden="1">"A33969"</definedName>
    <definedName name="FDD_202_0" hidden="1">"A30681"</definedName>
    <definedName name="FDD_202_1" hidden="1">"A31047"</definedName>
    <definedName name="FDD_202_10" hidden="1">"A34334"</definedName>
    <definedName name="FDD_202_11" hidden="1">"A34699"</definedName>
    <definedName name="FDD_202_12" hidden="1">"A35064"</definedName>
    <definedName name="FDD_202_13" hidden="1">"A35430"</definedName>
    <definedName name="FDD_202_14" hidden="1">"A35795"</definedName>
    <definedName name="FDD_202_2" hidden="1">"A31412"</definedName>
    <definedName name="FDD_202_3" hidden="1">"A31777"</definedName>
    <definedName name="FDD_202_4" hidden="1">"A32142"</definedName>
    <definedName name="FDD_202_5" hidden="1">"A32508"</definedName>
    <definedName name="FDD_202_6" hidden="1">"A32873"</definedName>
    <definedName name="FDD_202_7" hidden="1">"A33238"</definedName>
    <definedName name="FDD_202_8" hidden="1">"A33603"</definedName>
    <definedName name="FDD_202_9" hidden="1">"A33969"</definedName>
    <definedName name="FDD_203_0" hidden="1">"E36160"</definedName>
    <definedName name="FDD_203_1" hidden="1">"E36525"</definedName>
    <definedName name="FDD_203_2" hidden="1">"E36891"</definedName>
    <definedName name="FDD_204_0" hidden="1">"A25569"</definedName>
    <definedName name="FDD_204_1" hidden="1">"R36525"</definedName>
    <definedName name="FDD_204_2" hidden="1">"E36891"</definedName>
    <definedName name="FDD_205_0" hidden="1">"A25569"</definedName>
    <definedName name="FDD_205_1" hidden="1">"E36525"</definedName>
    <definedName name="FDD_205_2" hidden="1">"E36891"</definedName>
    <definedName name="FDD_206_0" hidden="1">"A25569"</definedName>
    <definedName name="FDD_206_1" hidden="1">"E36525"</definedName>
    <definedName name="FDD_206_2" hidden="1">"E36891"</definedName>
    <definedName name="FDD_207_0" hidden="1">"A25569"</definedName>
    <definedName name="FDD_207_1" hidden="1">"E36525"</definedName>
    <definedName name="FDD_207_2" hidden="1">"E36891"</definedName>
    <definedName name="FDD_208_0" hidden="1">"E36160"</definedName>
    <definedName name="FDD_208_1" hidden="1">"E36525"</definedName>
    <definedName name="FDD_208_2" hidden="1">"E36891"</definedName>
    <definedName name="FDD_209_0" hidden="1">"A25569"</definedName>
    <definedName name="FDD_209_1" hidden="1">"R36525"</definedName>
    <definedName name="FDD_209_2" hidden="1">"R36891"</definedName>
    <definedName name="FDD_21_0" hidden="1">"A25569"</definedName>
    <definedName name="FDD_210_0" hidden="1">"A25569"</definedName>
    <definedName name="FDD_210_1" hidden="1">"U35795"</definedName>
    <definedName name="FDD_211_0" hidden="1">"A25569"</definedName>
    <definedName name="FDD_211_1" hidden="1">"E36525"</definedName>
    <definedName name="FDD_211_2" hidden="1">"E36891"</definedName>
    <definedName name="FDD_212_0" hidden="1">"A25569"</definedName>
    <definedName name="FDD_212_1" hidden="1">"R36525"</definedName>
    <definedName name="FDD_212_2" hidden="1">"E36891"</definedName>
    <definedName name="FDD_213_0" hidden="1">"E36160"</definedName>
    <definedName name="FDD_213_1" hidden="1">"E36525"</definedName>
    <definedName name="FDD_213_2" hidden="1">"E36891"</definedName>
    <definedName name="FDD_214_0" hidden="1">"A25569"</definedName>
    <definedName name="FDD_214_1" hidden="1">"E36525"</definedName>
    <definedName name="FDD_214_2" hidden="1">"E36891"</definedName>
    <definedName name="FDD_215_0" hidden="1">"A25569"</definedName>
    <definedName name="FDD_216_0" hidden="1">"A25569"</definedName>
    <definedName name="FDD_217_0" hidden="1">"A25569"</definedName>
    <definedName name="FDD_218_0" hidden="1">"E36160"</definedName>
    <definedName name="FDD_218_1" hidden="1">"E36525"</definedName>
    <definedName name="FDD_218_2" hidden="1">"E36891"</definedName>
    <definedName name="FDD_219_0" hidden="1">"U25569"</definedName>
    <definedName name="FDD_219_1" hidden="1">"E36525"</definedName>
    <definedName name="FDD_219_2" hidden="1">"E36891"</definedName>
    <definedName name="FDD_22_0" hidden="1">"A25569"</definedName>
    <definedName name="FDD_220_0" hidden="1">"U25569"</definedName>
    <definedName name="FDD_221_0" hidden="1">"U25569"</definedName>
    <definedName name="FDD_222_0" hidden="1">"U25569"</definedName>
    <definedName name="FDD_223_0" hidden="1">"E36160"</definedName>
    <definedName name="FDD_223_1" hidden="1">"E36525"</definedName>
    <definedName name="FDD_223_2" hidden="1">"E36891"</definedName>
    <definedName name="FDD_224_0" hidden="1">"A25569"</definedName>
    <definedName name="FDD_224_1" hidden="1">"E36525"</definedName>
    <definedName name="FDD_224_2" hidden="1">"E36891"</definedName>
    <definedName name="FDD_225_0" hidden="1">"A25569"</definedName>
    <definedName name="FDD_226_0" hidden="1">"A25569"</definedName>
    <definedName name="FDD_227_0" hidden="1">"A25569"</definedName>
    <definedName name="FDD_228_0" hidden="1">"E36160"</definedName>
    <definedName name="FDD_228_1" hidden="1">"E36525"</definedName>
    <definedName name="FDD_228_2" hidden="1">"E36891"</definedName>
    <definedName name="FDD_229_0" hidden="1">"A25569"</definedName>
    <definedName name="FDD_229_1" hidden="1">"E36525"</definedName>
    <definedName name="FDD_229_2" hidden="1">"E36891"</definedName>
    <definedName name="FDD_23_0" hidden="1">"A25569"</definedName>
    <definedName name="FDD_230_0" hidden="1">"A25569"</definedName>
    <definedName name="FDD_231_0" hidden="1">"A25569"</definedName>
    <definedName name="FDD_232_0" hidden="1">"A25569"</definedName>
    <definedName name="FDD_233_0" hidden="1">"A25569"</definedName>
    <definedName name="FDD_234_0" hidden="1">"A25569"</definedName>
    <definedName name="FDD_234_1" hidden="1">"E36525"</definedName>
    <definedName name="FDD_234_2" hidden="1">"E36891"</definedName>
    <definedName name="FDD_235_0" hidden="1">"A25569"</definedName>
    <definedName name="FDD_236_0" hidden="1">"A25569"</definedName>
    <definedName name="FDD_237_0" hidden="1">"A25569"</definedName>
    <definedName name="FDD_238_0" hidden="1">"A30681"</definedName>
    <definedName name="FDD_238_1" hidden="1">"A31047"</definedName>
    <definedName name="FDD_238_10" hidden="1">"A34334"</definedName>
    <definedName name="FDD_238_11" hidden="1">"A34699"</definedName>
    <definedName name="FDD_238_12" hidden="1">"A35064"</definedName>
    <definedName name="FDD_238_13" hidden="1">"A35430"</definedName>
    <definedName name="FDD_238_14" hidden="1">"A35795"</definedName>
    <definedName name="FDD_238_2" hidden="1">"A31412"</definedName>
    <definedName name="FDD_238_3" hidden="1">"A31777"</definedName>
    <definedName name="FDD_238_4" hidden="1">"A32142"</definedName>
    <definedName name="FDD_238_5" hidden="1">"A32508"</definedName>
    <definedName name="FDD_238_6" hidden="1">"A32873"</definedName>
    <definedName name="FDD_238_7" hidden="1">"A33238"</definedName>
    <definedName name="FDD_238_8" hidden="1">"A33603"</definedName>
    <definedName name="FDD_238_9" hidden="1">"A33969"</definedName>
    <definedName name="FDD_239_0" hidden="1">"E36160"</definedName>
    <definedName name="FDD_239_1" hidden="1">"E36525"</definedName>
    <definedName name="FDD_239_2" hidden="1">"E36891"</definedName>
    <definedName name="FDD_24_0" hidden="1">"A25569"</definedName>
    <definedName name="FDD_240_0" hidden="1">"A25569"</definedName>
    <definedName name="FDD_241_0" hidden="1">"A25569"</definedName>
    <definedName name="FDD_242_0" hidden="1">"A25569"</definedName>
    <definedName name="FDD_243_0" hidden="1">"E36160"</definedName>
    <definedName name="FDD_243_1" hidden="1">"E36525"</definedName>
    <definedName name="FDD_243_2" hidden="1">"E36891"</definedName>
    <definedName name="FDD_244_0" hidden="1">"A25569"</definedName>
    <definedName name="FDD_245_0" hidden="1">"A25569"</definedName>
    <definedName name="FDD_246_0" hidden="1">"A25569"</definedName>
    <definedName name="FDD_247_0" hidden="1">"A25569"</definedName>
    <definedName name="FDD_248_0" hidden="1">"E36160"</definedName>
    <definedName name="FDD_248_1" hidden="1">"E36525"</definedName>
    <definedName name="FDD_248_2" hidden="1">"E36891"</definedName>
    <definedName name="FDD_249_0" hidden="1">"A25569"</definedName>
    <definedName name="FDD_249_1" hidden="1">"R31047"</definedName>
    <definedName name="FDD_249_10" hidden="1">"R34334"</definedName>
    <definedName name="FDD_249_11" hidden="1">"R34699"</definedName>
    <definedName name="FDD_249_12" hidden="1">"R35064"</definedName>
    <definedName name="FDD_249_13" hidden="1">"R35430"</definedName>
    <definedName name="FDD_249_14" hidden="1">"R35795"</definedName>
    <definedName name="FDD_249_2" hidden="1">"R31412"</definedName>
    <definedName name="FDD_249_3" hidden="1">"R31777"</definedName>
    <definedName name="FDD_249_4" hidden="1">"R32142"</definedName>
    <definedName name="FDD_249_5" hidden="1">"R32508"</definedName>
    <definedName name="FDD_249_6" hidden="1">"R32873"</definedName>
    <definedName name="FDD_249_7" hidden="1">"R33238"</definedName>
    <definedName name="FDD_249_8" hidden="1">"R33603"</definedName>
    <definedName name="FDD_249_9" hidden="1">"R33969"</definedName>
    <definedName name="FDD_25_0" hidden="1">"A25569"</definedName>
    <definedName name="FDD_250_0" hidden="1">"A25569"</definedName>
    <definedName name="FDD_251_0" hidden="1">"A25569"</definedName>
    <definedName name="FDD_252_0" hidden="1">"A25569"</definedName>
    <definedName name="FDD_253_0" hidden="1">"E36160"</definedName>
    <definedName name="FDD_253_1" hidden="1">"E36525"</definedName>
    <definedName name="FDD_253_2" hidden="1">"E36891"</definedName>
    <definedName name="FDD_254_0" hidden="1">"E36160"</definedName>
    <definedName name="FDD_254_1" hidden="1">"E36525"</definedName>
    <definedName name="FDD_254_2" hidden="1">"E36891"</definedName>
    <definedName name="FDD_255_0" hidden="1">"E36160"</definedName>
    <definedName name="FDD_255_1" hidden="1">"E36525"</definedName>
    <definedName name="FDD_255_2" hidden="1">"E36891"</definedName>
    <definedName name="FDD_256_0" hidden="1">"U36160"</definedName>
    <definedName name="FDD_256_1" hidden="1">"U36525"</definedName>
    <definedName name="FDD_256_2" hidden="1">"U36891"</definedName>
    <definedName name="FDD_257_0" hidden="1">"E36160"</definedName>
    <definedName name="FDD_257_1" hidden="1">"E36525"</definedName>
    <definedName name="FDD_257_2" hidden="1">"E36891"</definedName>
    <definedName name="FDD_258_0" hidden="1">"E36160"</definedName>
    <definedName name="FDD_258_1" hidden="1">"E36525"</definedName>
    <definedName name="FDD_258_2" hidden="1">"E36891"</definedName>
    <definedName name="FDD_259_0" hidden="1">"E36160"</definedName>
    <definedName name="FDD_259_1" hidden="1">"E36525"</definedName>
    <definedName name="FDD_259_2" hidden="1">"E36891"</definedName>
    <definedName name="FDD_26_0" hidden="1">"A25569"</definedName>
    <definedName name="FDD_260_0" hidden="1">"E36160"</definedName>
    <definedName name="FDD_260_1" hidden="1">"E36525"</definedName>
    <definedName name="FDD_260_2" hidden="1">"E36891"</definedName>
    <definedName name="FDD_261_0" hidden="1">"E36160"</definedName>
    <definedName name="FDD_261_1" hidden="1">"E36525"</definedName>
    <definedName name="FDD_261_2" hidden="1">"E36891"</definedName>
    <definedName name="FDD_262_0" hidden="1">"A25569"</definedName>
    <definedName name="FDD_263_0" hidden="1">"A25569"</definedName>
    <definedName name="FDD_264_0" hidden="1">"E36160"</definedName>
    <definedName name="FDD_264_1" hidden="1">"E36525"</definedName>
    <definedName name="FDD_264_2" hidden="1">"E36891"</definedName>
    <definedName name="FDD_265_0" hidden="1">"A25569"</definedName>
    <definedName name="FDD_265_1" hidden="1">"E36525"</definedName>
    <definedName name="FDD_265_2" hidden="1">"E36891"</definedName>
    <definedName name="FDD_266_0" hidden="1">"A25569"</definedName>
    <definedName name="FDD_266_1" hidden="1">"E36525"</definedName>
    <definedName name="FDD_266_2" hidden="1">"E36891"</definedName>
    <definedName name="FDD_267_0" hidden="1">"A25569"</definedName>
    <definedName name="FDD_267_1" hidden="1">"E36525"</definedName>
    <definedName name="FDD_267_2" hidden="1">"E36891"</definedName>
    <definedName name="FDD_268_0" hidden="1">"A25569"</definedName>
    <definedName name="FDD_268_1" hidden="1">"E36525"</definedName>
    <definedName name="FDD_268_2" hidden="1">"E36891"</definedName>
    <definedName name="FDD_269_0" hidden="1">"E36160"</definedName>
    <definedName name="FDD_269_1" hidden="1">"E36525"</definedName>
    <definedName name="FDD_269_2" hidden="1">"E36891"</definedName>
    <definedName name="FDD_27_0" hidden="1">"A25569"</definedName>
    <definedName name="FDD_270_0" hidden="1">"A25569"</definedName>
    <definedName name="FDD_270_1" hidden="1">"E36525"</definedName>
    <definedName name="FDD_270_2" hidden="1">"E36891"</definedName>
    <definedName name="FDD_271_0" hidden="1">"A25569"</definedName>
    <definedName name="FDD_271_1" hidden="1">"E36525"</definedName>
    <definedName name="FDD_271_2" hidden="1">"E36891"</definedName>
    <definedName name="FDD_272_0" hidden="1">"A25569"</definedName>
    <definedName name="FDD_272_1" hidden="1">"E36525"</definedName>
    <definedName name="FDD_272_2" hidden="1">"E36891"</definedName>
    <definedName name="FDD_273_0" hidden="1">"A25569"</definedName>
    <definedName name="FDD_274_0" hidden="1">"E36160"</definedName>
    <definedName name="FDD_274_1" hidden="1">"E36525"</definedName>
    <definedName name="FDD_274_2" hidden="1">"E36891"</definedName>
    <definedName name="FDD_275_0" hidden="1">"A25569"</definedName>
    <definedName name="FDD_276_0" hidden="1">"A25569"</definedName>
    <definedName name="FDD_277_0" hidden="1">"A25569"</definedName>
    <definedName name="FDD_278_0" hidden="1">"A25569"</definedName>
    <definedName name="FDD_279_0" hidden="1">"E36160"</definedName>
    <definedName name="FDD_279_1" hidden="1">"E36525"</definedName>
    <definedName name="FDD_279_2" hidden="1">"E36891"</definedName>
    <definedName name="FDD_28_0" hidden="1">"A25569"</definedName>
    <definedName name="FDD_280_0" hidden="1">"E36160"</definedName>
    <definedName name="FDD_280_1" hidden="1">"E36525"</definedName>
    <definedName name="FDD_280_2" hidden="1">"E36891"</definedName>
    <definedName name="FDD_281_0" hidden="1">"E36160"</definedName>
    <definedName name="FDD_281_1" hidden="1">"E36525"</definedName>
    <definedName name="FDD_281_2" hidden="1">"E36891"</definedName>
    <definedName name="FDD_282_0" hidden="1">"E36160"</definedName>
    <definedName name="FDD_282_1" hidden="1">"E36525"</definedName>
    <definedName name="FDD_282_2" hidden="1">"E36891"</definedName>
    <definedName name="FDD_283_0" hidden="1">"E36160"</definedName>
    <definedName name="FDD_283_1" hidden="1">"E36525"</definedName>
    <definedName name="FDD_283_2" hidden="1">"E36891"</definedName>
    <definedName name="FDD_284_0" hidden="1">"A30681"</definedName>
    <definedName name="FDD_284_1" hidden="1">"A31047"</definedName>
    <definedName name="FDD_284_10" hidden="1">"A34334"</definedName>
    <definedName name="FDD_284_11" hidden="1">"A34699"</definedName>
    <definedName name="FDD_284_12" hidden="1">"A35064"</definedName>
    <definedName name="FDD_284_13" hidden="1">"A35430"</definedName>
    <definedName name="FDD_284_14" hidden="1">"A35795"</definedName>
    <definedName name="FDD_284_2" hidden="1">"A31412"</definedName>
    <definedName name="FDD_284_3" hidden="1">"A31777"</definedName>
    <definedName name="FDD_284_4" hidden="1">"A32142"</definedName>
    <definedName name="FDD_284_5" hidden="1">"A32508"</definedName>
    <definedName name="FDD_284_6" hidden="1">"A32873"</definedName>
    <definedName name="FDD_284_7" hidden="1">"A33238"</definedName>
    <definedName name="FDD_284_8" hidden="1">"A33603"</definedName>
    <definedName name="FDD_284_9" hidden="1">"A33969"</definedName>
    <definedName name="FDD_285_0" hidden="1">"A35795"</definedName>
    <definedName name="FDD_285_1" hidden="1">"E36160"</definedName>
    <definedName name="FDD_285_10" hidden="1">"E39447"</definedName>
    <definedName name="FDD_285_11" hidden="1">"E39813"</definedName>
    <definedName name="FDD_285_12" hidden="1">"E40178"</definedName>
    <definedName name="FDD_285_13" hidden="1">"E40543"</definedName>
    <definedName name="FDD_285_14" hidden="1">"E40908"</definedName>
    <definedName name="FDD_285_15" hidden="1">"E41274"</definedName>
    <definedName name="FDD_285_16" hidden="1">"E41639"</definedName>
    <definedName name="FDD_285_17" hidden="1">"E42004"</definedName>
    <definedName name="FDD_285_18" hidden="1">"E42369"</definedName>
    <definedName name="FDD_285_19" hidden="1">"E42735"</definedName>
    <definedName name="FDD_285_2" hidden="1">"E36525"</definedName>
    <definedName name="FDD_285_20" hidden="1">"E43100"</definedName>
    <definedName name="FDD_285_21" hidden="1">"E43465"</definedName>
    <definedName name="FDD_285_22" hidden="1">"E43830"</definedName>
    <definedName name="FDD_285_23" hidden="1">"E44196"</definedName>
    <definedName name="FDD_285_24" hidden="1">"E44561"</definedName>
    <definedName name="FDD_285_25" hidden="1">"E44926"</definedName>
    <definedName name="FDD_285_3" hidden="1">"E36891"</definedName>
    <definedName name="FDD_285_4" hidden="1">"E37256"</definedName>
    <definedName name="FDD_285_5" hidden="1">"E37621"</definedName>
    <definedName name="FDD_285_6" hidden="1">"E37986"</definedName>
    <definedName name="FDD_285_7" hidden="1">"E38352"</definedName>
    <definedName name="FDD_285_8" hidden="1">"E38717"</definedName>
    <definedName name="FDD_285_9" hidden="1">"E39082"</definedName>
    <definedName name="FDD_286_0" hidden="1">"E36160"</definedName>
    <definedName name="FDD_286_1" hidden="1">"E36525"</definedName>
    <definedName name="FDD_286_10" hidden="1">"E39813"</definedName>
    <definedName name="FDD_286_11" hidden="1">"E40178"</definedName>
    <definedName name="FDD_286_12" hidden="1">"E40543"</definedName>
    <definedName name="FDD_286_13" hidden="1">"E40908"</definedName>
    <definedName name="FDD_286_14" hidden="1">"E41274"</definedName>
    <definedName name="FDD_286_15" hidden="1">"E41639"</definedName>
    <definedName name="FDD_286_16" hidden="1">"E42004"</definedName>
    <definedName name="FDD_286_17" hidden="1">"E42369"</definedName>
    <definedName name="FDD_286_18" hidden="1">"E42735"</definedName>
    <definedName name="FDD_286_19" hidden="1">"E43100"</definedName>
    <definedName name="FDD_286_2" hidden="1">"E36891"</definedName>
    <definedName name="FDD_286_20" hidden="1">"E43465"</definedName>
    <definedName name="FDD_286_21" hidden="1">"E43830"</definedName>
    <definedName name="FDD_286_22" hidden="1">"E44196"</definedName>
    <definedName name="FDD_286_23" hidden="1">"E44561"</definedName>
    <definedName name="FDD_286_24" hidden="1">"E44926"</definedName>
    <definedName name="FDD_286_3" hidden="1">"E37256"</definedName>
    <definedName name="FDD_286_4" hidden="1">"E37621"</definedName>
    <definedName name="FDD_286_5" hidden="1">"E37986"</definedName>
    <definedName name="FDD_286_6" hidden="1">"E38352"</definedName>
    <definedName name="FDD_286_7" hidden="1">"E38717"</definedName>
    <definedName name="FDD_286_8" hidden="1">"E39082"</definedName>
    <definedName name="FDD_286_9" hidden="1">"E39447"</definedName>
    <definedName name="FDD_287_0" hidden="1">"A25569"</definedName>
    <definedName name="FDD_288_0" hidden="1">"A25569"</definedName>
    <definedName name="FDD_289_0" hidden="1">"A36890"</definedName>
    <definedName name="FDD_289_1" hidden="1">"E36525"</definedName>
    <definedName name="FDD_289_2" hidden="1">"E36891"</definedName>
    <definedName name="FDD_29_0" hidden="1">"A25569"</definedName>
    <definedName name="FDD_290_0" hidden="1">"A36890"</definedName>
    <definedName name="FDD_290_1" hidden="1">"E36525"</definedName>
    <definedName name="FDD_290_2" hidden="1">"E36891"</definedName>
    <definedName name="FDD_291_0" hidden="1">"A25569"</definedName>
    <definedName name="FDD_291_1" hidden="1">"E36525"</definedName>
    <definedName name="FDD_291_2" hidden="1">"E36891"</definedName>
    <definedName name="FDD_292_0" hidden="1">"E36160"</definedName>
    <definedName name="FDD_292_1" hidden="1">"E36525"</definedName>
    <definedName name="FDD_292_2" hidden="1">"E36891"</definedName>
    <definedName name="FDD_293_0" hidden="1">"E36160"</definedName>
    <definedName name="FDD_293_1" hidden="1">"E36525"</definedName>
    <definedName name="FDD_293_2" hidden="1">"E36891"</definedName>
    <definedName name="FDD_294_0" hidden="1">"A36891"</definedName>
    <definedName name="FDD_295_0" hidden="1">"U25569"</definedName>
    <definedName name="FDD_296_0" hidden="1">"A25569"</definedName>
    <definedName name="FDD_297_0" hidden="1">"A25569"</definedName>
    <definedName name="FDD_298_0" hidden="1">"A25569"</definedName>
    <definedName name="FDD_299_0" hidden="1">"A25569"</definedName>
    <definedName name="FDD_299_1" hidden="1">"E36160"</definedName>
    <definedName name="FDD_299_10" hidden="1">"E39447"</definedName>
    <definedName name="FDD_299_11" hidden="1">"E39813"</definedName>
    <definedName name="FDD_299_12" hidden="1">"E40178"</definedName>
    <definedName name="FDD_299_13" hidden="1">"E40543"</definedName>
    <definedName name="FDD_299_14" hidden="1">"E40908"</definedName>
    <definedName name="FDD_299_15" hidden="1">"E41274"</definedName>
    <definedName name="FDD_299_16" hidden="1">"E41639"</definedName>
    <definedName name="FDD_299_17" hidden="1">"E42004"</definedName>
    <definedName name="FDD_299_18" hidden="1">"E42369"</definedName>
    <definedName name="FDD_299_19" hidden="1">"E42735"</definedName>
    <definedName name="FDD_299_2" hidden="1">"E36525"</definedName>
    <definedName name="FDD_299_20" hidden="1">"E43100"</definedName>
    <definedName name="FDD_299_21" hidden="1">"E43465"</definedName>
    <definedName name="FDD_299_22" hidden="1">"E43830"</definedName>
    <definedName name="FDD_299_23" hidden="1">"E44196"</definedName>
    <definedName name="FDD_299_24" hidden="1">"E44561"</definedName>
    <definedName name="FDD_299_25" hidden="1">"E44926"</definedName>
    <definedName name="FDD_299_26" hidden="1">"E45291"</definedName>
    <definedName name="FDD_299_3" hidden="1">"E36891"</definedName>
    <definedName name="FDD_299_4" hidden="1">"E37256"</definedName>
    <definedName name="FDD_299_5" hidden="1">"E37621"</definedName>
    <definedName name="FDD_299_6" hidden="1">"E37986"</definedName>
    <definedName name="FDD_299_7" hidden="1">"E38352"</definedName>
    <definedName name="FDD_299_8" hidden="1">"E38717"</definedName>
    <definedName name="FDD_299_9" hidden="1">"E39082"</definedName>
    <definedName name="FDD_3_0" hidden="1">"A25569"</definedName>
    <definedName name="FDD_30_0" hidden="1">"A25569"</definedName>
    <definedName name="FDD_300_0" hidden="1">"U25569"</definedName>
    <definedName name="FDD_300_1" hidden="1">"E36525"</definedName>
    <definedName name="FDD_300_10" hidden="1">"U39813"</definedName>
    <definedName name="FDD_300_11" hidden="1">"U40178"</definedName>
    <definedName name="FDD_300_12" hidden="1">"U40543"</definedName>
    <definedName name="FDD_300_13" hidden="1">"U40908"</definedName>
    <definedName name="FDD_300_14" hidden="1">"U41274"</definedName>
    <definedName name="FDD_300_15" hidden="1">"U41639"</definedName>
    <definedName name="FDD_300_16" hidden="1">"U42004"</definedName>
    <definedName name="FDD_300_17" hidden="1">"U42369"</definedName>
    <definedName name="FDD_300_18" hidden="1">"U42735"</definedName>
    <definedName name="FDD_300_19" hidden="1">"U43100"</definedName>
    <definedName name="FDD_300_2" hidden="1">"R36891"</definedName>
    <definedName name="FDD_300_20" hidden="1">"U43465"</definedName>
    <definedName name="FDD_300_21" hidden="1">"U43830"</definedName>
    <definedName name="FDD_300_22" hidden="1">"U44196"</definedName>
    <definedName name="FDD_300_23" hidden="1">"U44561"</definedName>
    <definedName name="FDD_300_24" hidden="1">"U44926"</definedName>
    <definedName name="FDD_300_25" hidden="1">"U45291"</definedName>
    <definedName name="FDD_300_3" hidden="1">"U37256"</definedName>
    <definedName name="FDD_300_4" hidden="1">"U37621"</definedName>
    <definedName name="FDD_300_5" hidden="1">"U37986"</definedName>
    <definedName name="FDD_300_6" hidden="1">"U38352"</definedName>
    <definedName name="FDD_300_7" hidden="1">"U38717"</definedName>
    <definedName name="FDD_300_8" hidden="1">"U39082"</definedName>
    <definedName name="FDD_300_9" hidden="1">"U39447"</definedName>
    <definedName name="FDD_301_0" hidden="1">"U35795"</definedName>
    <definedName name="FDD_301_1" hidden="1">"U36160"</definedName>
    <definedName name="FDD_301_10" hidden="1">"E39447"</definedName>
    <definedName name="FDD_301_11" hidden="1">"E39813"</definedName>
    <definedName name="FDD_301_12" hidden="1">"E40178"</definedName>
    <definedName name="FDD_301_13" hidden="1">"E40543"</definedName>
    <definedName name="FDD_301_14" hidden="1">"E40908"</definedName>
    <definedName name="FDD_301_15" hidden="1">"E41274"</definedName>
    <definedName name="FDD_301_16" hidden="1">"E41639"</definedName>
    <definedName name="FDD_301_17" hidden="1">"E42004"</definedName>
    <definedName name="FDD_301_18" hidden="1">"E42369"</definedName>
    <definedName name="FDD_301_19" hidden="1">"E42735"</definedName>
    <definedName name="FDD_301_2" hidden="1">"U36525"</definedName>
    <definedName name="FDD_301_20" hidden="1">"E43100"</definedName>
    <definedName name="FDD_301_21" hidden="1">"E43465"</definedName>
    <definedName name="FDD_301_22" hidden="1">"E43830"</definedName>
    <definedName name="FDD_301_23" hidden="1">"E44196"</definedName>
    <definedName name="FDD_301_24" hidden="1">"E44561"</definedName>
    <definedName name="FDD_301_25" hidden="1">"E44926"</definedName>
    <definedName name="FDD_301_3" hidden="1">"E36891"</definedName>
    <definedName name="FDD_301_4" hidden="1">"E37256"</definedName>
    <definedName name="FDD_301_5" hidden="1">"E37621"</definedName>
    <definedName name="FDD_301_6" hidden="1">"E37986"</definedName>
    <definedName name="FDD_301_7" hidden="1">"E38352"</definedName>
    <definedName name="FDD_301_8" hidden="1">"E38717"</definedName>
    <definedName name="FDD_301_9" hidden="1">"E39082"</definedName>
    <definedName name="FDD_302_0" hidden="1">"U35795"</definedName>
    <definedName name="FDD_302_1" hidden="1">"U36160"</definedName>
    <definedName name="FDD_302_10" hidden="1">"E39813"</definedName>
    <definedName name="FDD_302_11" hidden="1">"E40178"</definedName>
    <definedName name="FDD_302_12" hidden="1">"E40543"</definedName>
    <definedName name="FDD_302_13" hidden="1">"E40908"</definedName>
    <definedName name="FDD_302_14" hidden="1">"E41274"</definedName>
    <definedName name="FDD_302_15" hidden="1">"E41639"</definedName>
    <definedName name="FDD_302_16" hidden="1">"E42004"</definedName>
    <definedName name="FDD_302_17" hidden="1">"E42369"</definedName>
    <definedName name="FDD_302_18" hidden="1">"E42735"</definedName>
    <definedName name="FDD_302_19" hidden="1">"E43100"</definedName>
    <definedName name="FDD_302_2" hidden="1">"U36525"</definedName>
    <definedName name="FDD_302_20" hidden="1">"E43465"</definedName>
    <definedName name="FDD_302_21" hidden="1">"E43830"</definedName>
    <definedName name="FDD_302_22" hidden="1">"E44196"</definedName>
    <definedName name="FDD_302_23" hidden="1">"E44561"</definedName>
    <definedName name="FDD_302_24" hidden="1">"E44926"</definedName>
    <definedName name="FDD_302_3" hidden="1">"E37256"</definedName>
    <definedName name="FDD_302_4" hidden="1">"E37621"</definedName>
    <definedName name="FDD_302_5" hidden="1">"E37986"</definedName>
    <definedName name="FDD_302_6" hidden="1">"E38352"</definedName>
    <definedName name="FDD_302_7" hidden="1">"E38717"</definedName>
    <definedName name="FDD_302_8" hidden="1">"E39082"</definedName>
    <definedName name="FDD_302_9" hidden="1">"E39447"</definedName>
    <definedName name="FDD_303_0" hidden="1">"U35795"</definedName>
    <definedName name="FDD_303_1" hidden="1">"U36160"</definedName>
    <definedName name="FDD_303_2" hidden="1">"U36525"</definedName>
    <definedName name="FDD_304_0" hidden="1">"U35795"</definedName>
    <definedName name="FDD_304_1" hidden="1">"U36160"</definedName>
    <definedName name="FDD_304_2" hidden="1">"U36525"</definedName>
    <definedName name="FDD_305_0" hidden="1">"A30681"</definedName>
    <definedName name="FDD_305_1" hidden="1">"A31047"</definedName>
    <definedName name="FDD_305_10" hidden="1">"U34334"</definedName>
    <definedName name="FDD_305_11" hidden="1">"U34699"</definedName>
    <definedName name="FDD_305_12" hidden="1">"U35064"</definedName>
    <definedName name="FDD_305_13" hidden="1">"U35430"</definedName>
    <definedName name="FDD_305_14" hidden="1">"U35795"</definedName>
    <definedName name="FDD_305_2" hidden="1">"A31412"</definedName>
    <definedName name="FDD_305_3" hidden="1">"U31777"</definedName>
    <definedName name="FDD_305_4" hidden="1">"U32142"</definedName>
    <definedName name="FDD_305_5" hidden="1">"U32508"</definedName>
    <definedName name="FDD_305_6" hidden="1">"U32873"</definedName>
    <definedName name="FDD_305_7" hidden="1">"U33238"</definedName>
    <definedName name="FDD_305_8" hidden="1">"U33603"</definedName>
    <definedName name="FDD_305_9" hidden="1">"U33969"</definedName>
    <definedName name="FDD_306_0" hidden="1">"U35795"</definedName>
    <definedName name="FDD_306_1" hidden="1">"E36160"</definedName>
    <definedName name="FDD_306_2" hidden="1">"U36525"</definedName>
    <definedName name="FDD_307_0" hidden="1">"A35795"</definedName>
    <definedName name="FDD_307_1" hidden="1">"U36160"</definedName>
    <definedName name="FDD_307_2" hidden="1">"U36525"</definedName>
    <definedName name="FDD_308_0" hidden="1">"A35795"</definedName>
    <definedName name="FDD_309_0" hidden="1">"A25569"</definedName>
    <definedName name="FDD_31_0" hidden="1">"A25569"</definedName>
    <definedName name="FDD_310_0" hidden="1">"A35795"</definedName>
    <definedName name="FDD_311_0" hidden="1">"E25569"</definedName>
    <definedName name="FDD_312_0" hidden="1">"A25569"</definedName>
    <definedName name="FDD_313_0" hidden="1">"A25569"</definedName>
    <definedName name="FDD_315_0" hidden="1">"A25569"</definedName>
    <definedName name="FDD_316_0" hidden="1">"A25569"</definedName>
    <definedName name="FDD_317_0" hidden="1">"A35795"</definedName>
    <definedName name="FDD_317_1" hidden="1">"A36160"</definedName>
    <definedName name="FDD_317_2" hidden="1">"A36525"</definedName>
    <definedName name="FDD_318_0" hidden="1">"A35795"</definedName>
    <definedName name="FDD_318_1" hidden="1">"A36160"</definedName>
    <definedName name="FDD_318_2" hidden="1">"A36525"</definedName>
    <definedName name="FDD_319_0" hidden="1">"A35795"</definedName>
    <definedName name="FDD_319_1" hidden="1">"A36160"</definedName>
    <definedName name="FDD_319_2" hidden="1">"A36525"</definedName>
    <definedName name="FDD_32_0" hidden="1">"A25569"</definedName>
    <definedName name="FDD_320_0" hidden="1">"A35795"</definedName>
    <definedName name="FDD_320_1" hidden="1">"A36160"</definedName>
    <definedName name="FDD_320_2" hidden="1">"A36525"</definedName>
    <definedName name="FDD_321_0" hidden="1">"E35795"</definedName>
    <definedName name="FDD_321_1" hidden="1">"E36160"</definedName>
    <definedName name="FDD_321_2" hidden="1">"E36525"</definedName>
    <definedName name="FDD_322_0" hidden="1">"A35795"</definedName>
    <definedName name="FDD_322_1" hidden="1">"E36160"</definedName>
    <definedName name="FDD_322_2" hidden="1">"E36525"</definedName>
    <definedName name="FDD_323_0" hidden="1">"E35795"</definedName>
    <definedName name="FDD_323_1" hidden="1">"E36160"</definedName>
    <definedName name="FDD_323_2" hidden="1">"E36525"</definedName>
    <definedName name="FDD_324_0" hidden="1">"A36119"</definedName>
    <definedName name="FDD_326_0" hidden="1">"R34334"</definedName>
    <definedName name="FDD_326_1" hidden="1">"E34699"</definedName>
    <definedName name="FDD_326_2" hidden="1">"E35064"</definedName>
    <definedName name="FDD_326_3" hidden="1">"E35430"</definedName>
    <definedName name="FDD_326_4" hidden="1">"E35795"</definedName>
    <definedName name="FDD_326_5" hidden="1">"R36160"</definedName>
    <definedName name="FDD_326_6" hidden="1">"R36525"</definedName>
    <definedName name="FDD_327_0" hidden="1">"A34334"</definedName>
    <definedName name="FDD_327_1" hidden="1">"A34699"</definedName>
    <definedName name="FDD_327_2" hidden="1">"A35064"</definedName>
    <definedName name="FDD_327_3" hidden="1">"A35430"</definedName>
    <definedName name="FDD_327_4" hidden="1">"A35795"</definedName>
    <definedName name="FDD_327_5" hidden="1">"E36160"</definedName>
    <definedName name="FDD_327_6" hidden="1">"E36525"</definedName>
    <definedName name="FDD_328_0" hidden="1">"U25569"</definedName>
    <definedName name="FDD_329_0" hidden="1">"U25569"</definedName>
    <definedName name="FDD_33_0" hidden="1">"A25569"</definedName>
    <definedName name="FDD_330_0" hidden="1">"U25569"</definedName>
    <definedName name="FDD_331_0" hidden="1">"U25569"</definedName>
    <definedName name="FDD_332_0" hidden="1">"U25569"</definedName>
    <definedName name="FDD_333_0" hidden="1">"U25569"</definedName>
    <definedName name="FDD_334_0" hidden="1">"U25569"</definedName>
    <definedName name="FDD_335_0" hidden="1">"U25569"</definedName>
    <definedName name="FDD_336_0" hidden="1">"U25569"</definedName>
    <definedName name="FDD_337_0" hidden="1">"U25569"</definedName>
    <definedName name="FDD_338_0" hidden="1">"U25569"</definedName>
    <definedName name="FDD_339_0" hidden="1">"U25569"</definedName>
    <definedName name="FDD_34_0" hidden="1">"A25569"</definedName>
    <definedName name="FDD_340_0" hidden="1">"U25569"</definedName>
    <definedName name="FDD_341_0" hidden="1">"U25569"</definedName>
    <definedName name="FDD_342_0" hidden="1">"U25569"</definedName>
    <definedName name="FDD_343_0" hidden="1">"U25569"</definedName>
    <definedName name="FDD_344_0" hidden="1">"U25569"</definedName>
    <definedName name="FDD_345_0" hidden="1">"U25569"</definedName>
    <definedName name="FDD_346_0" hidden="1">"U25569"</definedName>
    <definedName name="FDD_347_0" hidden="1">"U25569"</definedName>
    <definedName name="FDD_348_0" hidden="1">"U25569"</definedName>
    <definedName name="FDD_349_0" hidden="1">"U25569"</definedName>
    <definedName name="FDD_35_0" hidden="1">"A25569"</definedName>
    <definedName name="FDD_36_0" hidden="1">"A25569"</definedName>
    <definedName name="FDD_37_0" hidden="1">"A25569"</definedName>
    <definedName name="FDD_372_0" hidden="1">"A34334"</definedName>
    <definedName name="FDD_372_1" hidden="1">"A34699"</definedName>
    <definedName name="FDD_372_2" hidden="1">"A35064"</definedName>
    <definedName name="FDD_372_3" hidden="1">"A35430"</definedName>
    <definedName name="FDD_372_4" hidden="1">"A35795"</definedName>
    <definedName name="FDD_372_5" hidden="1">"E36160"</definedName>
    <definedName name="FDD_372_6" hidden="1">"E36525"</definedName>
    <definedName name="FDD_373_0" hidden="1">"R34334"</definedName>
    <definedName name="FDD_373_1" hidden="1">"R34699"</definedName>
    <definedName name="FDD_373_2" hidden="1">"R35064"</definedName>
    <definedName name="FDD_373_3" hidden="1">"R35430"</definedName>
    <definedName name="FDD_373_4" hidden="1">"R35795"</definedName>
    <definedName name="FDD_373_5" hidden="1">"R36160"</definedName>
    <definedName name="FDD_373_6" hidden="1">"R36525"</definedName>
    <definedName name="FDD_374_0" hidden="1">"A25569"</definedName>
    <definedName name="FDD_38_0" hidden="1">"A25569"</definedName>
    <definedName name="FDD_39_0" hidden="1">"A25569"</definedName>
    <definedName name="FDD_4_0" hidden="1">"A25569"</definedName>
    <definedName name="FDD_40_0" hidden="1">"A25569"</definedName>
    <definedName name="FDD_41_0" hidden="1">"U25569"</definedName>
    <definedName name="FDD_42_0" hidden="1">"U25569"</definedName>
    <definedName name="FDD_43_0" hidden="1">"A25569"</definedName>
    <definedName name="FDD_44_0" hidden="1">"A30681"</definedName>
    <definedName name="FDD_44_1" hidden="1">"A31047"</definedName>
    <definedName name="FDD_44_10" hidden="1">"A34334"</definedName>
    <definedName name="FDD_44_11" hidden="1">"A34699"</definedName>
    <definedName name="FDD_44_12" hidden="1">"A35064"</definedName>
    <definedName name="FDD_44_13" hidden="1">"A35430"</definedName>
    <definedName name="FDD_44_14" hidden="1">"A35795"</definedName>
    <definedName name="FDD_44_2" hidden="1">"A31412"</definedName>
    <definedName name="FDD_44_3" hidden="1">"A31777"</definedName>
    <definedName name="FDD_44_4" hidden="1">"A32142"</definedName>
    <definedName name="FDD_44_5" hidden="1">"A32508"</definedName>
    <definedName name="FDD_44_6" hidden="1">"A32873"</definedName>
    <definedName name="FDD_44_7" hidden="1">"A33238"</definedName>
    <definedName name="FDD_44_8" hidden="1">"A33603"</definedName>
    <definedName name="FDD_44_9" hidden="1">"A33969"</definedName>
    <definedName name="FDD_45_0" hidden="1">"A30681"</definedName>
    <definedName name="FDD_45_1" hidden="1">"A31047"</definedName>
    <definedName name="FDD_45_10" hidden="1">"A34334"</definedName>
    <definedName name="FDD_45_11" hidden="1">"A34699"</definedName>
    <definedName name="FDD_45_12" hidden="1">"A35064"</definedName>
    <definedName name="FDD_45_13" hidden="1">"A35430"</definedName>
    <definedName name="FDD_45_14" hidden="1">"A35795"</definedName>
    <definedName name="FDD_45_2" hidden="1">"A31412"</definedName>
    <definedName name="FDD_45_3" hidden="1">"A31777"</definedName>
    <definedName name="FDD_45_4" hidden="1">"A32142"</definedName>
    <definedName name="FDD_45_5" hidden="1">"A32508"</definedName>
    <definedName name="FDD_45_6" hidden="1">"A32873"</definedName>
    <definedName name="FDD_45_7" hidden="1">"A33238"</definedName>
    <definedName name="FDD_45_8" hidden="1">"A33603"</definedName>
    <definedName name="FDD_45_9" hidden="1">"A33969"</definedName>
    <definedName name="FDD_46_0" hidden="1">"A30681"</definedName>
    <definedName name="FDD_46_1" hidden="1">"A31047"</definedName>
    <definedName name="FDD_46_10" hidden="1">"A34334"</definedName>
    <definedName name="FDD_46_11" hidden="1">"A34699"</definedName>
    <definedName name="FDD_46_12" hidden="1">"A35064"</definedName>
    <definedName name="FDD_46_13" hidden="1">"A35430"</definedName>
    <definedName name="FDD_46_14" hidden="1">"A35795"</definedName>
    <definedName name="FDD_46_2" hidden="1">"A31412"</definedName>
    <definedName name="FDD_46_3" hidden="1">"A31777"</definedName>
    <definedName name="FDD_46_4" hidden="1">"A32142"</definedName>
    <definedName name="FDD_46_5" hidden="1">"A32508"</definedName>
    <definedName name="FDD_46_6" hidden="1">"A32873"</definedName>
    <definedName name="FDD_46_7" hidden="1">"A33238"</definedName>
    <definedName name="FDD_46_8" hidden="1">"A33603"</definedName>
    <definedName name="FDD_46_9" hidden="1">"A33969"</definedName>
    <definedName name="FDD_47_0" hidden="1">"A30681"</definedName>
    <definedName name="FDD_47_1" hidden="1">"A31047"</definedName>
    <definedName name="FDD_47_10" hidden="1">"A34334"</definedName>
    <definedName name="FDD_47_11" hidden="1">"A34699"</definedName>
    <definedName name="FDD_47_12" hidden="1">"A35064"</definedName>
    <definedName name="FDD_47_13" hidden="1">"A35430"</definedName>
    <definedName name="FDD_47_14" hidden="1">"A35795"</definedName>
    <definedName name="FDD_47_2" hidden="1">"A31412"</definedName>
    <definedName name="FDD_47_3" hidden="1">"A31777"</definedName>
    <definedName name="FDD_47_4" hidden="1">"A32142"</definedName>
    <definedName name="FDD_47_5" hidden="1">"A32508"</definedName>
    <definedName name="FDD_47_6" hidden="1">"A32873"</definedName>
    <definedName name="FDD_47_7" hidden="1">"A33238"</definedName>
    <definedName name="FDD_47_8" hidden="1">"A33603"</definedName>
    <definedName name="FDD_47_9" hidden="1">"A33969"</definedName>
    <definedName name="FDD_48_0" hidden="1">"A30681"</definedName>
    <definedName name="FDD_48_1" hidden="1">"A31047"</definedName>
    <definedName name="FDD_48_10" hidden="1">"A34334"</definedName>
    <definedName name="FDD_48_11" hidden="1">"A34699"</definedName>
    <definedName name="FDD_48_12" hidden="1">"A35064"</definedName>
    <definedName name="FDD_48_13" hidden="1">"A35430"</definedName>
    <definedName name="FDD_48_14" hidden="1">"A35795"</definedName>
    <definedName name="FDD_48_2" hidden="1">"A31412"</definedName>
    <definedName name="FDD_48_3" hidden="1">"A31777"</definedName>
    <definedName name="FDD_48_4" hidden="1">"A32142"</definedName>
    <definedName name="FDD_48_5" hidden="1">"A32508"</definedName>
    <definedName name="FDD_48_6" hidden="1">"A32873"</definedName>
    <definedName name="FDD_48_7" hidden="1">"A33238"</definedName>
    <definedName name="FDD_48_8" hidden="1">"A33603"</definedName>
    <definedName name="FDD_48_9" hidden="1">"A33969"</definedName>
    <definedName name="FDD_49_0" hidden="1">"A30681"</definedName>
    <definedName name="FDD_49_1" hidden="1">"A31047"</definedName>
    <definedName name="FDD_49_10" hidden="1">"A34334"</definedName>
    <definedName name="FDD_49_11" hidden="1">"A34699"</definedName>
    <definedName name="FDD_49_12" hidden="1">"A35064"</definedName>
    <definedName name="FDD_49_13" hidden="1">"A35430"</definedName>
    <definedName name="FDD_49_14" hidden="1">"A35795"</definedName>
    <definedName name="FDD_49_2" hidden="1">"A31412"</definedName>
    <definedName name="FDD_49_3" hidden="1">"A31777"</definedName>
    <definedName name="FDD_49_4" hidden="1">"A32142"</definedName>
    <definedName name="FDD_49_5" hidden="1">"A32508"</definedName>
    <definedName name="FDD_49_6" hidden="1">"A32873"</definedName>
    <definedName name="FDD_49_7" hidden="1">"A33238"</definedName>
    <definedName name="FDD_49_8" hidden="1">"A33603"</definedName>
    <definedName name="FDD_49_9" hidden="1">"A33969"</definedName>
    <definedName name="FDD_5_0" hidden="1">"A25569"</definedName>
    <definedName name="FDD_50_0" hidden="1">"A30681"</definedName>
    <definedName name="FDD_50_1" hidden="1">"A31047"</definedName>
    <definedName name="FDD_50_10" hidden="1">"A34334"</definedName>
    <definedName name="FDD_50_11" hidden="1">"A34699"</definedName>
    <definedName name="FDD_50_12" hidden="1">"A35064"</definedName>
    <definedName name="FDD_50_13" hidden="1">"A35430"</definedName>
    <definedName name="FDD_50_14" hidden="1">"A35795"</definedName>
    <definedName name="FDD_50_2" hidden="1">"A31412"</definedName>
    <definedName name="FDD_50_3" hidden="1">"A31777"</definedName>
    <definedName name="FDD_50_4" hidden="1">"A32142"</definedName>
    <definedName name="FDD_50_5" hidden="1">"A32508"</definedName>
    <definedName name="FDD_50_6" hidden="1">"A32873"</definedName>
    <definedName name="FDD_50_7" hidden="1">"A33238"</definedName>
    <definedName name="FDD_50_8" hidden="1">"A33603"</definedName>
    <definedName name="FDD_50_9" hidden="1">"A33969"</definedName>
    <definedName name="FDD_51_0" hidden="1">"A30681"</definedName>
    <definedName name="FDD_51_1" hidden="1">"A31047"</definedName>
    <definedName name="FDD_51_10" hidden="1">"A34334"</definedName>
    <definedName name="FDD_51_11" hidden="1">"A34699"</definedName>
    <definedName name="FDD_51_12" hidden="1">"A35064"</definedName>
    <definedName name="FDD_51_13" hidden="1">"A35430"</definedName>
    <definedName name="FDD_51_14" hidden="1">"A35795"</definedName>
    <definedName name="FDD_51_2" hidden="1">"A31412"</definedName>
    <definedName name="FDD_51_3" hidden="1">"A31777"</definedName>
    <definedName name="FDD_51_4" hidden="1">"A32142"</definedName>
    <definedName name="FDD_51_5" hidden="1">"A32508"</definedName>
    <definedName name="FDD_51_6" hidden="1">"A32873"</definedName>
    <definedName name="FDD_51_7" hidden="1">"A33238"</definedName>
    <definedName name="FDD_51_8" hidden="1">"A33603"</definedName>
    <definedName name="FDD_51_9" hidden="1">"A33969"</definedName>
    <definedName name="FDD_52_0" hidden="1">"A30681"</definedName>
    <definedName name="FDD_52_1" hidden="1">"A31047"</definedName>
    <definedName name="FDD_52_10" hidden="1">"A34334"</definedName>
    <definedName name="FDD_52_11" hidden="1">"A34699"</definedName>
    <definedName name="FDD_52_12" hidden="1">"A35064"</definedName>
    <definedName name="FDD_52_13" hidden="1">"A35430"</definedName>
    <definedName name="FDD_52_14" hidden="1">"A35795"</definedName>
    <definedName name="FDD_52_2" hidden="1">"A31412"</definedName>
    <definedName name="FDD_52_3" hidden="1">"A31777"</definedName>
    <definedName name="FDD_52_4" hidden="1">"A32142"</definedName>
    <definedName name="FDD_52_5" hidden="1">"A32508"</definedName>
    <definedName name="FDD_52_6" hidden="1">"A32873"</definedName>
    <definedName name="FDD_52_7" hidden="1">"A33238"</definedName>
    <definedName name="FDD_52_8" hidden="1">"A33603"</definedName>
    <definedName name="FDD_52_9" hidden="1">"A33969"</definedName>
    <definedName name="FDD_53_0" hidden="1">"U30681"</definedName>
    <definedName name="FDD_53_1" hidden="1">"A31047"</definedName>
    <definedName name="FDD_53_10" hidden="1">"A34334"</definedName>
    <definedName name="FDD_53_11" hidden="1">"A34699"</definedName>
    <definedName name="FDD_53_12" hidden="1">"A35064"</definedName>
    <definedName name="FDD_53_13" hidden="1">"A35430"</definedName>
    <definedName name="FDD_53_14" hidden="1">"A35795"</definedName>
    <definedName name="FDD_53_2" hidden="1">"A31412"</definedName>
    <definedName name="FDD_53_3" hidden="1">"A31777"</definedName>
    <definedName name="FDD_53_4" hidden="1">"A32142"</definedName>
    <definedName name="FDD_53_5" hidden="1">"A32508"</definedName>
    <definedName name="FDD_53_6" hidden="1">"A32873"</definedName>
    <definedName name="FDD_53_7" hidden="1">"A33238"</definedName>
    <definedName name="FDD_53_8" hidden="1">"A33603"</definedName>
    <definedName name="FDD_53_9" hidden="1">"A33969"</definedName>
    <definedName name="FDD_54_0" hidden="1">"A30681"</definedName>
    <definedName name="FDD_54_1" hidden="1">"A31047"</definedName>
    <definedName name="FDD_54_10" hidden="1">"A34334"</definedName>
    <definedName name="FDD_54_11" hidden="1">"A34699"</definedName>
    <definedName name="FDD_54_12" hidden="1">"A35064"</definedName>
    <definedName name="FDD_54_13" hidden="1">"A35430"</definedName>
    <definedName name="FDD_54_14" hidden="1">"A35795"</definedName>
    <definedName name="FDD_54_2" hidden="1">"A31412"</definedName>
    <definedName name="FDD_54_3" hidden="1">"A31777"</definedName>
    <definedName name="FDD_54_4" hidden="1">"A32142"</definedName>
    <definedName name="FDD_54_5" hidden="1">"A32508"</definedName>
    <definedName name="FDD_54_6" hidden="1">"A32873"</definedName>
    <definedName name="FDD_54_7" hidden="1">"A33238"</definedName>
    <definedName name="FDD_54_8" hidden="1">"A33603"</definedName>
    <definedName name="FDD_54_9" hidden="1">"A33969"</definedName>
    <definedName name="FDD_55_0" hidden="1">"A30681"</definedName>
    <definedName name="FDD_55_1" hidden="1">"A31047"</definedName>
    <definedName name="FDD_55_10" hidden="1">"A34334"</definedName>
    <definedName name="FDD_55_11" hidden="1">"A34699"</definedName>
    <definedName name="FDD_55_12" hidden="1">"A35064"</definedName>
    <definedName name="FDD_55_13" hidden="1">"A35430"</definedName>
    <definedName name="FDD_55_14" hidden="1">"A35795"</definedName>
    <definedName name="FDD_55_2" hidden="1">"A31412"</definedName>
    <definedName name="FDD_55_3" hidden="1">"A31777"</definedName>
    <definedName name="FDD_55_4" hidden="1">"A32142"</definedName>
    <definedName name="FDD_55_5" hidden="1">"A32508"</definedName>
    <definedName name="FDD_55_6" hidden="1">"A32873"</definedName>
    <definedName name="FDD_55_7" hidden="1">"A33238"</definedName>
    <definedName name="FDD_55_8" hidden="1">"A33603"</definedName>
    <definedName name="FDD_55_9" hidden="1">"A33969"</definedName>
    <definedName name="FDD_56_0" hidden="1">"A30681"</definedName>
    <definedName name="FDD_56_1" hidden="1">"A31047"</definedName>
    <definedName name="FDD_56_10" hidden="1">"A34334"</definedName>
    <definedName name="FDD_56_11" hidden="1">"A34699"</definedName>
    <definedName name="FDD_56_12" hidden="1">"A35064"</definedName>
    <definedName name="FDD_56_13" hidden="1">"A35430"</definedName>
    <definedName name="FDD_56_14" hidden="1">"A35795"</definedName>
    <definedName name="FDD_56_2" hidden="1">"A31412"</definedName>
    <definedName name="FDD_56_3" hidden="1">"A31777"</definedName>
    <definedName name="FDD_56_4" hidden="1">"A32142"</definedName>
    <definedName name="FDD_56_5" hidden="1">"A32508"</definedName>
    <definedName name="FDD_56_6" hidden="1">"A32873"</definedName>
    <definedName name="FDD_56_7" hidden="1">"A33238"</definedName>
    <definedName name="FDD_56_8" hidden="1">"A33603"</definedName>
    <definedName name="FDD_56_9" hidden="1">"A33969"</definedName>
    <definedName name="FDD_57_0" hidden="1">"A30681"</definedName>
    <definedName name="FDD_57_1" hidden="1">"A31047"</definedName>
    <definedName name="FDD_57_10" hidden="1">"A34334"</definedName>
    <definedName name="FDD_57_11" hidden="1">"A34699"</definedName>
    <definedName name="FDD_57_12" hidden="1">"A35064"</definedName>
    <definedName name="FDD_57_13" hidden="1">"A35430"</definedName>
    <definedName name="FDD_57_14" hidden="1">"A35795"</definedName>
    <definedName name="FDD_57_2" hidden="1">"A31412"</definedName>
    <definedName name="FDD_57_3" hidden="1">"A31777"</definedName>
    <definedName name="FDD_57_4" hidden="1">"A32142"</definedName>
    <definedName name="FDD_57_5" hidden="1">"A32508"</definedName>
    <definedName name="FDD_57_6" hidden="1">"A32873"</definedName>
    <definedName name="FDD_57_7" hidden="1">"A33238"</definedName>
    <definedName name="FDD_57_8" hidden="1">"A33603"</definedName>
    <definedName name="FDD_57_9" hidden="1">"A33969"</definedName>
    <definedName name="FDD_58_0" hidden="1">"A30681"</definedName>
    <definedName name="FDD_58_1" hidden="1">"A31047"</definedName>
    <definedName name="FDD_58_10" hidden="1">"A34334"</definedName>
    <definedName name="FDD_58_11" hidden="1">"A34699"</definedName>
    <definedName name="FDD_58_12" hidden="1">"A35064"</definedName>
    <definedName name="FDD_58_13" hidden="1">"A35430"</definedName>
    <definedName name="FDD_58_14" hidden="1">"A35795"</definedName>
    <definedName name="FDD_58_2" hidden="1">"A31412"</definedName>
    <definedName name="FDD_58_3" hidden="1">"A31777"</definedName>
    <definedName name="FDD_58_4" hidden="1">"A32142"</definedName>
    <definedName name="FDD_58_5" hidden="1">"A32508"</definedName>
    <definedName name="FDD_58_6" hidden="1">"A32873"</definedName>
    <definedName name="FDD_58_7" hidden="1">"A33238"</definedName>
    <definedName name="FDD_58_8" hidden="1">"A33603"</definedName>
    <definedName name="FDD_58_9" hidden="1">"A33969"</definedName>
    <definedName name="FDD_59_0" hidden="1">"A30681"</definedName>
    <definedName name="FDD_59_1" hidden="1">"A31047"</definedName>
    <definedName name="FDD_59_10" hidden="1">"A34334"</definedName>
    <definedName name="FDD_59_11" hidden="1">"A34699"</definedName>
    <definedName name="FDD_59_12" hidden="1">"A35064"</definedName>
    <definedName name="FDD_59_13" hidden="1">"A35430"</definedName>
    <definedName name="FDD_59_14" hidden="1">"A35795"</definedName>
    <definedName name="FDD_59_2" hidden="1">"A31412"</definedName>
    <definedName name="FDD_59_3" hidden="1">"A31777"</definedName>
    <definedName name="FDD_59_4" hidden="1">"A32142"</definedName>
    <definedName name="FDD_59_5" hidden="1">"A32508"</definedName>
    <definedName name="FDD_59_6" hidden="1">"A32873"</definedName>
    <definedName name="FDD_59_7" hidden="1">"A33238"</definedName>
    <definedName name="FDD_59_8" hidden="1">"A33603"</definedName>
    <definedName name="FDD_59_9" hidden="1">"A33969"</definedName>
    <definedName name="FDD_6_0" hidden="1">"A25569"</definedName>
    <definedName name="FDD_60_0" hidden="1">"A30681"</definedName>
    <definedName name="FDD_60_1" hidden="1">"A31047"</definedName>
    <definedName name="FDD_60_10" hidden="1">"A34334"</definedName>
    <definedName name="FDD_60_11" hidden="1">"A34699"</definedName>
    <definedName name="FDD_60_12" hidden="1">"A35064"</definedName>
    <definedName name="FDD_60_13" hidden="1">"A35430"</definedName>
    <definedName name="FDD_60_14" hidden="1">"A35795"</definedName>
    <definedName name="FDD_60_2" hidden="1">"A31412"</definedName>
    <definedName name="FDD_60_3" hidden="1">"A31777"</definedName>
    <definedName name="FDD_60_4" hidden="1">"A32142"</definedName>
    <definedName name="FDD_60_5" hidden="1">"A32508"</definedName>
    <definedName name="FDD_60_6" hidden="1">"A32873"</definedName>
    <definedName name="FDD_60_7" hidden="1">"A33238"</definedName>
    <definedName name="FDD_60_8" hidden="1">"A33603"</definedName>
    <definedName name="FDD_60_9" hidden="1">"A33969"</definedName>
    <definedName name="FDD_61_0" hidden="1">"A30681"</definedName>
    <definedName name="FDD_61_1" hidden="1">"A31047"</definedName>
    <definedName name="FDD_61_10" hidden="1">"A34334"</definedName>
    <definedName name="FDD_61_11" hidden="1">"A34699"</definedName>
    <definedName name="FDD_61_12" hidden="1">"A35064"</definedName>
    <definedName name="FDD_61_13" hidden="1">"A35430"</definedName>
    <definedName name="FDD_61_14" hidden="1">"A35795"</definedName>
    <definedName name="FDD_61_2" hidden="1">"A31412"</definedName>
    <definedName name="FDD_61_3" hidden="1">"A31777"</definedName>
    <definedName name="FDD_61_4" hidden="1">"A32142"</definedName>
    <definedName name="FDD_61_5" hidden="1">"A32508"</definedName>
    <definedName name="FDD_61_6" hidden="1">"A32873"</definedName>
    <definedName name="FDD_61_7" hidden="1">"A33238"</definedName>
    <definedName name="FDD_61_8" hidden="1">"A33603"</definedName>
    <definedName name="FDD_61_9" hidden="1">"A33969"</definedName>
    <definedName name="FDD_62_0" hidden="1">"A30681"</definedName>
    <definedName name="FDD_62_1" hidden="1">"A31047"</definedName>
    <definedName name="FDD_62_10" hidden="1">"A34334"</definedName>
    <definedName name="FDD_62_11" hidden="1">"A34699"</definedName>
    <definedName name="FDD_62_12" hidden="1">"A35064"</definedName>
    <definedName name="FDD_62_13" hidden="1">"A35430"</definedName>
    <definedName name="FDD_62_14" hidden="1">"A35795"</definedName>
    <definedName name="FDD_62_2" hidden="1">"A31412"</definedName>
    <definedName name="FDD_62_3" hidden="1">"A31777"</definedName>
    <definedName name="FDD_62_4" hidden="1">"A32142"</definedName>
    <definedName name="FDD_62_5" hidden="1">"A32508"</definedName>
    <definedName name="FDD_62_6" hidden="1">"A32873"</definedName>
    <definedName name="FDD_62_7" hidden="1">"A33238"</definedName>
    <definedName name="FDD_62_8" hidden="1">"A33603"</definedName>
    <definedName name="FDD_62_9" hidden="1">"A33969"</definedName>
    <definedName name="FDD_63_0" hidden="1">"A30681"</definedName>
    <definedName name="FDD_63_1" hidden="1">"A31047"</definedName>
    <definedName name="FDD_63_10" hidden="1">"A34334"</definedName>
    <definedName name="FDD_63_11" hidden="1">"A34699"</definedName>
    <definedName name="FDD_63_12" hidden="1">"A35064"</definedName>
    <definedName name="FDD_63_13" hidden="1">"A35430"</definedName>
    <definedName name="FDD_63_14" hidden="1">"A35795"</definedName>
    <definedName name="FDD_63_2" hidden="1">"A31412"</definedName>
    <definedName name="FDD_63_3" hidden="1">"A31777"</definedName>
    <definedName name="FDD_63_4" hidden="1">"A32142"</definedName>
    <definedName name="FDD_63_5" hidden="1">"A32508"</definedName>
    <definedName name="FDD_63_6" hidden="1">"A32873"</definedName>
    <definedName name="FDD_63_7" hidden="1">"A33238"</definedName>
    <definedName name="FDD_63_8" hidden="1">"A33603"</definedName>
    <definedName name="FDD_63_9" hidden="1">"A33969"</definedName>
    <definedName name="FDD_64_0" hidden="1">"A30681"</definedName>
    <definedName name="FDD_64_1" hidden="1">"A31047"</definedName>
    <definedName name="FDD_64_10" hidden="1">"A34334"</definedName>
    <definedName name="FDD_64_11" hidden="1">"A34699"</definedName>
    <definedName name="FDD_64_12" hidden="1">"A35064"</definedName>
    <definedName name="FDD_64_13" hidden="1">"A35430"</definedName>
    <definedName name="FDD_64_14" hidden="1">"A35795"</definedName>
    <definedName name="FDD_64_2" hidden="1">"A31412"</definedName>
    <definedName name="FDD_64_3" hidden="1">"A31777"</definedName>
    <definedName name="FDD_64_4" hidden="1">"A32142"</definedName>
    <definedName name="FDD_64_5" hidden="1">"A32508"</definedName>
    <definedName name="FDD_64_6" hidden="1">"A32873"</definedName>
    <definedName name="FDD_64_7" hidden="1">"A33238"</definedName>
    <definedName name="FDD_64_8" hidden="1">"A33603"</definedName>
    <definedName name="FDD_64_9" hidden="1">"A33969"</definedName>
    <definedName name="FDD_65_0" hidden="1">"A30681"</definedName>
    <definedName name="FDD_65_1" hidden="1">"A31047"</definedName>
    <definedName name="FDD_65_10" hidden="1">"A34334"</definedName>
    <definedName name="FDD_65_11" hidden="1">"A34699"</definedName>
    <definedName name="FDD_65_12" hidden="1">"A35064"</definedName>
    <definedName name="FDD_65_13" hidden="1">"A35430"</definedName>
    <definedName name="FDD_65_14" hidden="1">"A35795"</definedName>
    <definedName name="FDD_65_2" hidden="1">"A31412"</definedName>
    <definedName name="FDD_65_3" hidden="1">"A31777"</definedName>
    <definedName name="FDD_65_4" hidden="1">"A32142"</definedName>
    <definedName name="FDD_65_5" hidden="1">"A32508"</definedName>
    <definedName name="FDD_65_6" hidden="1">"A32873"</definedName>
    <definedName name="FDD_65_7" hidden="1">"A33238"</definedName>
    <definedName name="FDD_65_8" hidden="1">"A33603"</definedName>
    <definedName name="FDD_65_9" hidden="1">"A33969"</definedName>
    <definedName name="FDD_66_0" hidden="1">"A30681"</definedName>
    <definedName name="FDD_66_1" hidden="1">"A31047"</definedName>
    <definedName name="FDD_66_10" hidden="1">"A34334"</definedName>
    <definedName name="FDD_66_11" hidden="1">"A34699"</definedName>
    <definedName name="FDD_66_12" hidden="1">"A35064"</definedName>
    <definedName name="FDD_66_13" hidden="1">"A35430"</definedName>
    <definedName name="FDD_66_14" hidden="1">"A35795"</definedName>
    <definedName name="FDD_66_2" hidden="1">"A31412"</definedName>
    <definedName name="FDD_66_3" hidden="1">"A31777"</definedName>
    <definedName name="FDD_66_4" hidden="1">"A32142"</definedName>
    <definedName name="FDD_66_5" hidden="1">"A32508"</definedName>
    <definedName name="FDD_66_6" hidden="1">"A32873"</definedName>
    <definedName name="FDD_66_7" hidden="1">"A33238"</definedName>
    <definedName name="FDD_66_8" hidden="1">"A33603"</definedName>
    <definedName name="FDD_66_9" hidden="1">"A33969"</definedName>
    <definedName name="FDD_67_0" hidden="1">"A30681"</definedName>
    <definedName name="FDD_67_1" hidden="1">"A31047"</definedName>
    <definedName name="FDD_67_10" hidden="1">"A34334"</definedName>
    <definedName name="FDD_67_11" hidden="1">"A34699"</definedName>
    <definedName name="FDD_67_12" hidden="1">"A35064"</definedName>
    <definedName name="FDD_67_13" hidden="1">"A35430"</definedName>
    <definedName name="FDD_67_14" hidden="1">"A35795"</definedName>
    <definedName name="FDD_67_2" hidden="1">"A31412"</definedName>
    <definedName name="FDD_67_3" hidden="1">"A31777"</definedName>
    <definedName name="FDD_67_4" hidden="1">"A32142"</definedName>
    <definedName name="FDD_67_5" hidden="1">"A32508"</definedName>
    <definedName name="FDD_67_6" hidden="1">"A32873"</definedName>
    <definedName name="FDD_67_7" hidden="1">"A33238"</definedName>
    <definedName name="FDD_67_8" hidden="1">"A33603"</definedName>
    <definedName name="FDD_67_9" hidden="1">"A33969"</definedName>
    <definedName name="FDD_68_0" hidden="1">"A30681"</definedName>
    <definedName name="FDD_68_1" hidden="1">"A31047"</definedName>
    <definedName name="FDD_68_10" hidden="1">"A34334"</definedName>
    <definedName name="FDD_68_11" hidden="1">"A34699"</definedName>
    <definedName name="FDD_68_12" hidden="1">"A35064"</definedName>
    <definedName name="FDD_68_13" hidden="1">"A35430"</definedName>
    <definedName name="FDD_68_14" hidden="1">"A35795"</definedName>
    <definedName name="FDD_68_2" hidden="1">"A31412"</definedName>
    <definedName name="FDD_68_3" hidden="1">"A31777"</definedName>
    <definedName name="FDD_68_4" hidden="1">"A32142"</definedName>
    <definedName name="FDD_68_5" hidden="1">"A32508"</definedName>
    <definedName name="FDD_68_6" hidden="1">"A32873"</definedName>
    <definedName name="FDD_68_7" hidden="1">"A33238"</definedName>
    <definedName name="FDD_68_8" hidden="1">"A33603"</definedName>
    <definedName name="FDD_68_9" hidden="1">"A33969"</definedName>
    <definedName name="FDD_69_0" hidden="1">"U30681"</definedName>
    <definedName name="FDD_69_1" hidden="1">"A31047"</definedName>
    <definedName name="FDD_69_10" hidden="1">"A34334"</definedName>
    <definedName name="FDD_69_11" hidden="1">"A34699"</definedName>
    <definedName name="FDD_69_12" hidden="1">"A35064"</definedName>
    <definedName name="FDD_69_13" hidden="1">"A35430"</definedName>
    <definedName name="FDD_69_14" hidden="1">"A35795"</definedName>
    <definedName name="FDD_69_2" hidden="1">"A31412"</definedName>
    <definedName name="FDD_69_3" hidden="1">"A31777"</definedName>
    <definedName name="FDD_69_4" hidden="1">"A32142"</definedName>
    <definedName name="FDD_69_5" hidden="1">"A32508"</definedName>
    <definedName name="FDD_69_6" hidden="1">"A32873"</definedName>
    <definedName name="FDD_69_7" hidden="1">"A33238"</definedName>
    <definedName name="FDD_69_8" hidden="1">"A33603"</definedName>
    <definedName name="FDD_69_9" hidden="1">"A33969"</definedName>
    <definedName name="FDD_7_0" hidden="1">"A25569"</definedName>
    <definedName name="FDD_70_0" hidden="1">"A30681"</definedName>
    <definedName name="FDD_70_1" hidden="1">"A31047"</definedName>
    <definedName name="FDD_70_10" hidden="1">"A34334"</definedName>
    <definedName name="FDD_70_11" hidden="1">"A34699"</definedName>
    <definedName name="FDD_70_12" hidden="1">"A35064"</definedName>
    <definedName name="FDD_70_13" hidden="1">"A35430"</definedName>
    <definedName name="FDD_70_14" hidden="1">"A35795"</definedName>
    <definedName name="FDD_70_2" hidden="1">"A31412"</definedName>
    <definedName name="FDD_70_3" hidden="1">"A31777"</definedName>
    <definedName name="FDD_70_4" hidden="1">"A32142"</definedName>
    <definedName name="FDD_70_5" hidden="1">"A32508"</definedName>
    <definedName name="FDD_70_6" hidden="1">"A32873"</definedName>
    <definedName name="FDD_70_7" hidden="1">"A33238"</definedName>
    <definedName name="FDD_70_8" hidden="1">"A33603"</definedName>
    <definedName name="FDD_70_9" hidden="1">"A33969"</definedName>
    <definedName name="FDD_71_0" hidden="1">"A30681"</definedName>
    <definedName name="FDD_71_1" hidden="1">"A31047"</definedName>
    <definedName name="FDD_71_10" hidden="1">"A34334"</definedName>
    <definedName name="FDD_71_11" hidden="1">"A34699"</definedName>
    <definedName name="FDD_71_12" hidden="1">"A35064"</definedName>
    <definedName name="FDD_71_13" hidden="1">"A35430"</definedName>
    <definedName name="FDD_71_14" hidden="1">"A35795"</definedName>
    <definedName name="FDD_71_2" hidden="1">"A31412"</definedName>
    <definedName name="FDD_71_3" hidden="1">"A31777"</definedName>
    <definedName name="FDD_71_4" hidden="1">"A32142"</definedName>
    <definedName name="FDD_71_5" hidden="1">"A32508"</definedName>
    <definedName name="FDD_71_6" hidden="1">"A32873"</definedName>
    <definedName name="FDD_71_7" hidden="1">"A33238"</definedName>
    <definedName name="FDD_71_8" hidden="1">"A33603"</definedName>
    <definedName name="FDD_71_9" hidden="1">"A33969"</definedName>
    <definedName name="FDD_72_0" hidden="1">"A30681"</definedName>
    <definedName name="FDD_72_1" hidden="1">"A31047"</definedName>
    <definedName name="FDD_72_10" hidden="1">"A34334"</definedName>
    <definedName name="FDD_72_11" hidden="1">"A34699"</definedName>
    <definedName name="FDD_72_12" hidden="1">"A35064"</definedName>
    <definedName name="FDD_72_13" hidden="1">"A35430"</definedName>
    <definedName name="FDD_72_14" hidden="1">"A35795"</definedName>
    <definedName name="FDD_72_2" hidden="1">"A31412"</definedName>
    <definedName name="FDD_72_3" hidden="1">"A31777"</definedName>
    <definedName name="FDD_72_4" hidden="1">"A32142"</definedName>
    <definedName name="FDD_72_5" hidden="1">"A32508"</definedName>
    <definedName name="FDD_72_6" hidden="1">"A32873"</definedName>
    <definedName name="FDD_72_7" hidden="1">"A33238"</definedName>
    <definedName name="FDD_72_8" hidden="1">"A33603"</definedName>
    <definedName name="FDD_72_9" hidden="1">"A33969"</definedName>
    <definedName name="FDD_73_0" hidden="1">"A30681"</definedName>
    <definedName name="FDD_73_1" hidden="1">"A31047"</definedName>
    <definedName name="FDD_73_10" hidden="1">"A34334"</definedName>
    <definedName name="FDD_73_11" hidden="1">"A34699"</definedName>
    <definedName name="FDD_73_12" hidden="1">"A35064"</definedName>
    <definedName name="FDD_73_13" hidden="1">"A35430"</definedName>
    <definedName name="FDD_73_14" hidden="1">"A35795"</definedName>
    <definedName name="FDD_73_2" hidden="1">"A31412"</definedName>
    <definedName name="FDD_73_3" hidden="1">"A31777"</definedName>
    <definedName name="FDD_73_4" hidden="1">"A32142"</definedName>
    <definedName name="FDD_73_5" hidden="1">"A32508"</definedName>
    <definedName name="FDD_73_6" hidden="1">"A32873"</definedName>
    <definedName name="FDD_73_7" hidden="1">"A33238"</definedName>
    <definedName name="FDD_73_8" hidden="1">"A33603"</definedName>
    <definedName name="FDD_73_9" hidden="1">"A33969"</definedName>
    <definedName name="FDD_74_0" hidden="1">"A30681"</definedName>
    <definedName name="FDD_74_1" hidden="1">"A31047"</definedName>
    <definedName name="FDD_74_10" hidden="1">"A34334"</definedName>
    <definedName name="FDD_74_11" hidden="1">"A34699"</definedName>
    <definedName name="FDD_74_12" hidden="1">"A35064"</definedName>
    <definedName name="FDD_74_13" hidden="1">"A35430"</definedName>
    <definedName name="FDD_74_14" hidden="1">"A35795"</definedName>
    <definedName name="FDD_74_2" hidden="1">"A31412"</definedName>
    <definedName name="FDD_74_3" hidden="1">"A31777"</definedName>
    <definedName name="FDD_74_4" hidden="1">"A32142"</definedName>
    <definedName name="FDD_74_5" hidden="1">"A32508"</definedName>
    <definedName name="FDD_74_6" hidden="1">"A32873"</definedName>
    <definedName name="FDD_74_7" hidden="1">"A33238"</definedName>
    <definedName name="FDD_74_8" hidden="1">"A33603"</definedName>
    <definedName name="FDD_74_9" hidden="1">"A33969"</definedName>
    <definedName name="FDD_75_0" hidden="1">"A30681"</definedName>
    <definedName name="FDD_75_1" hidden="1">"A31047"</definedName>
    <definedName name="FDD_75_10" hidden="1">"A34334"</definedName>
    <definedName name="FDD_75_11" hidden="1">"A34699"</definedName>
    <definedName name="FDD_75_12" hidden="1">"A35064"</definedName>
    <definedName name="FDD_75_13" hidden="1">"A35430"</definedName>
    <definedName name="FDD_75_14" hidden="1">"A35795"</definedName>
    <definedName name="FDD_75_2" hidden="1">"A31412"</definedName>
    <definedName name="FDD_75_3" hidden="1">"A31777"</definedName>
    <definedName name="FDD_75_4" hidden="1">"A32142"</definedName>
    <definedName name="FDD_75_5" hidden="1">"A32508"</definedName>
    <definedName name="FDD_75_6" hidden="1">"A32873"</definedName>
    <definedName name="FDD_75_7" hidden="1">"A33238"</definedName>
    <definedName name="FDD_75_8" hidden="1">"A33603"</definedName>
    <definedName name="FDD_75_9" hidden="1">"A33969"</definedName>
    <definedName name="FDD_76_0" hidden="1">"A30681"</definedName>
    <definedName name="FDD_76_1" hidden="1">"A31047"</definedName>
    <definedName name="FDD_76_10" hidden="1">"A34334"</definedName>
    <definedName name="FDD_76_11" hidden="1">"A34699"</definedName>
    <definedName name="FDD_76_12" hidden="1">"A35064"</definedName>
    <definedName name="FDD_76_13" hidden="1">"A35430"</definedName>
    <definedName name="FDD_76_14" hidden="1">"A35795"</definedName>
    <definedName name="FDD_76_2" hidden="1">"A31412"</definedName>
    <definedName name="FDD_76_3" hidden="1">"A31777"</definedName>
    <definedName name="FDD_76_4" hidden="1">"A32142"</definedName>
    <definedName name="FDD_76_5" hidden="1">"A32508"</definedName>
    <definedName name="FDD_76_6" hidden="1">"A32873"</definedName>
    <definedName name="FDD_76_7" hidden="1">"A33238"</definedName>
    <definedName name="FDD_76_8" hidden="1">"A33603"</definedName>
    <definedName name="FDD_76_9" hidden="1">"A33969"</definedName>
    <definedName name="FDD_77_0" hidden="1">"A30681"</definedName>
    <definedName name="FDD_77_1" hidden="1">"A31047"</definedName>
    <definedName name="FDD_77_10" hidden="1">"A34334"</definedName>
    <definedName name="FDD_77_11" hidden="1">"A34699"</definedName>
    <definedName name="FDD_77_12" hidden="1">"A35064"</definedName>
    <definedName name="FDD_77_13" hidden="1">"A35430"</definedName>
    <definedName name="FDD_77_14" hidden="1">"A35795"</definedName>
    <definedName name="FDD_77_2" hidden="1">"A31412"</definedName>
    <definedName name="FDD_77_3" hidden="1">"A31777"</definedName>
    <definedName name="FDD_77_4" hidden="1">"A32142"</definedName>
    <definedName name="FDD_77_5" hidden="1">"A32508"</definedName>
    <definedName name="FDD_77_6" hidden="1">"A32873"</definedName>
    <definedName name="FDD_77_7" hidden="1">"A33238"</definedName>
    <definedName name="FDD_77_8" hidden="1">"A33603"</definedName>
    <definedName name="FDD_77_9" hidden="1">"A33969"</definedName>
    <definedName name="FDD_78_0" hidden="1">"A30681"</definedName>
    <definedName name="FDD_78_1" hidden="1">"A31047"</definedName>
    <definedName name="FDD_78_10" hidden="1">"A34334"</definedName>
    <definedName name="FDD_78_11" hidden="1">"A34699"</definedName>
    <definedName name="FDD_78_12" hidden="1">"A35064"</definedName>
    <definedName name="FDD_78_13" hidden="1">"A35430"</definedName>
    <definedName name="FDD_78_14" hidden="1">"A35795"</definedName>
    <definedName name="FDD_78_2" hidden="1">"A31412"</definedName>
    <definedName name="FDD_78_3" hidden="1">"A31777"</definedName>
    <definedName name="FDD_78_4" hidden="1">"A32142"</definedName>
    <definedName name="FDD_78_5" hidden="1">"A32508"</definedName>
    <definedName name="FDD_78_6" hidden="1">"A32873"</definedName>
    <definedName name="FDD_78_7" hidden="1">"A33238"</definedName>
    <definedName name="FDD_78_8" hidden="1">"A33603"</definedName>
    <definedName name="FDD_78_9" hidden="1">"A33969"</definedName>
    <definedName name="FDD_79_0" hidden="1">"A30681"</definedName>
    <definedName name="FDD_79_1" hidden="1">"A31047"</definedName>
    <definedName name="FDD_79_10" hidden="1">"A34334"</definedName>
    <definedName name="FDD_79_11" hidden="1">"A34699"</definedName>
    <definedName name="FDD_79_12" hidden="1">"A35064"</definedName>
    <definedName name="FDD_79_13" hidden="1">"A35430"</definedName>
    <definedName name="FDD_79_14" hidden="1">"A35795"</definedName>
    <definedName name="FDD_79_2" hidden="1">"A31412"</definedName>
    <definedName name="FDD_79_3" hidden="1">"A31777"</definedName>
    <definedName name="FDD_79_4" hidden="1">"A32142"</definedName>
    <definedName name="FDD_79_5" hidden="1">"A32508"</definedName>
    <definedName name="FDD_79_6" hidden="1">"A32873"</definedName>
    <definedName name="FDD_79_7" hidden="1">"A33238"</definedName>
    <definedName name="FDD_79_8" hidden="1">"A33603"</definedName>
    <definedName name="FDD_79_9" hidden="1">"A33969"</definedName>
    <definedName name="FDD_8_0" hidden="1">"A25569"</definedName>
    <definedName name="FDD_80_0" hidden="1">"A30681"</definedName>
    <definedName name="FDD_80_1" hidden="1">"A31047"</definedName>
    <definedName name="FDD_80_10" hidden="1">"A34334"</definedName>
    <definedName name="FDD_80_11" hidden="1">"A34699"</definedName>
    <definedName name="FDD_80_12" hidden="1">"A35064"</definedName>
    <definedName name="FDD_80_13" hidden="1">"A35430"</definedName>
    <definedName name="FDD_80_14" hidden="1">"A35795"</definedName>
    <definedName name="FDD_80_2" hidden="1">"A31412"</definedName>
    <definedName name="FDD_80_3" hidden="1">"A31777"</definedName>
    <definedName name="FDD_80_4" hidden="1">"A32142"</definedName>
    <definedName name="FDD_80_5" hidden="1">"A32508"</definedName>
    <definedName name="FDD_80_6" hidden="1">"A32873"</definedName>
    <definedName name="FDD_80_7" hidden="1">"A33238"</definedName>
    <definedName name="FDD_80_8" hidden="1">"A33603"</definedName>
    <definedName name="FDD_80_9" hidden="1">"A33969"</definedName>
    <definedName name="FDD_81_0" hidden="1">"A30681"</definedName>
    <definedName name="FDD_81_1" hidden="1">"A31047"</definedName>
    <definedName name="FDD_81_10" hidden="1">"A34334"</definedName>
    <definedName name="FDD_81_11" hidden="1">"A34699"</definedName>
    <definedName name="FDD_81_12" hidden="1">"A35064"</definedName>
    <definedName name="FDD_81_13" hidden="1">"A35430"</definedName>
    <definedName name="FDD_81_14" hidden="1">"A35795"</definedName>
    <definedName name="FDD_81_2" hidden="1">"A31412"</definedName>
    <definedName name="FDD_81_3" hidden="1">"A31777"</definedName>
    <definedName name="FDD_81_4" hidden="1">"A32142"</definedName>
    <definedName name="FDD_81_5" hidden="1">"A32508"</definedName>
    <definedName name="FDD_81_6" hidden="1">"A32873"</definedName>
    <definedName name="FDD_81_7" hidden="1">"A33238"</definedName>
    <definedName name="FDD_81_8" hidden="1">"A33603"</definedName>
    <definedName name="FDD_81_9" hidden="1">"A33969"</definedName>
    <definedName name="FDD_82_0" hidden="1">"A30681"</definedName>
    <definedName name="FDD_82_1" hidden="1">"A31047"</definedName>
    <definedName name="FDD_82_10" hidden="1">"A34334"</definedName>
    <definedName name="FDD_82_11" hidden="1">"A34699"</definedName>
    <definedName name="FDD_82_12" hidden="1">"A35064"</definedName>
    <definedName name="FDD_82_13" hidden="1">"A35430"</definedName>
    <definedName name="FDD_82_14" hidden="1">"A35795"</definedName>
    <definedName name="FDD_82_2" hidden="1">"A31412"</definedName>
    <definedName name="FDD_82_3" hidden="1">"A31777"</definedName>
    <definedName name="FDD_82_4" hidden="1">"A32142"</definedName>
    <definedName name="FDD_82_5" hidden="1">"A32508"</definedName>
    <definedName name="FDD_82_6" hidden="1">"A32873"</definedName>
    <definedName name="FDD_82_7" hidden="1">"A33238"</definedName>
    <definedName name="FDD_82_8" hidden="1">"A33603"</definedName>
    <definedName name="FDD_82_9" hidden="1">"A33969"</definedName>
    <definedName name="FDD_83_0" hidden="1">"A30681"</definedName>
    <definedName name="FDD_83_1" hidden="1">"A31047"</definedName>
    <definedName name="FDD_83_10" hidden="1">"A34334"</definedName>
    <definedName name="FDD_83_11" hidden="1">"A34699"</definedName>
    <definedName name="FDD_83_12" hidden="1">"A35064"</definedName>
    <definedName name="FDD_83_13" hidden="1">"A35430"</definedName>
    <definedName name="FDD_83_14" hidden="1">"A35795"</definedName>
    <definedName name="FDD_83_2" hidden="1">"A31412"</definedName>
    <definedName name="FDD_83_3" hidden="1">"A31777"</definedName>
    <definedName name="FDD_83_4" hidden="1">"A32142"</definedName>
    <definedName name="FDD_83_5" hidden="1">"A32508"</definedName>
    <definedName name="FDD_83_6" hidden="1">"A32873"</definedName>
    <definedName name="FDD_83_7" hidden="1">"A33238"</definedName>
    <definedName name="FDD_83_8" hidden="1">"A33603"</definedName>
    <definedName name="FDD_83_9" hidden="1">"A33969"</definedName>
    <definedName name="FDD_84_0" hidden="1">"A30681"</definedName>
    <definedName name="FDD_84_1" hidden="1">"A31047"</definedName>
    <definedName name="FDD_84_10" hidden="1">"A34334"</definedName>
    <definedName name="FDD_84_11" hidden="1">"A34699"</definedName>
    <definedName name="FDD_84_12" hidden="1">"A35064"</definedName>
    <definedName name="FDD_84_13" hidden="1">"A35430"</definedName>
    <definedName name="FDD_84_14" hidden="1">"A35795"</definedName>
    <definedName name="FDD_84_2" hidden="1">"A31412"</definedName>
    <definedName name="FDD_84_3" hidden="1">"A31777"</definedName>
    <definedName name="FDD_84_4" hidden="1">"A32142"</definedName>
    <definedName name="FDD_84_5" hidden="1">"A32508"</definedName>
    <definedName name="FDD_84_6" hidden="1">"A32873"</definedName>
    <definedName name="FDD_84_7" hidden="1">"A33238"</definedName>
    <definedName name="FDD_84_8" hidden="1">"A33603"</definedName>
    <definedName name="FDD_84_9" hidden="1">"A33969"</definedName>
    <definedName name="FDD_85_0" hidden="1">"A30681"</definedName>
    <definedName name="FDD_85_1" hidden="1">"A31047"</definedName>
    <definedName name="FDD_85_10" hidden="1">"A34334"</definedName>
    <definedName name="FDD_85_11" hidden="1">"A34699"</definedName>
    <definedName name="FDD_85_12" hidden="1">"A35064"</definedName>
    <definedName name="FDD_85_13" hidden="1">"A35430"</definedName>
    <definedName name="FDD_85_14" hidden="1">"A35795"</definedName>
    <definedName name="FDD_85_2" hidden="1">"A31412"</definedName>
    <definedName name="FDD_85_3" hidden="1">"A31777"</definedName>
    <definedName name="FDD_85_4" hidden="1">"A32142"</definedName>
    <definedName name="FDD_85_5" hidden="1">"A32508"</definedName>
    <definedName name="FDD_85_6" hidden="1">"A32873"</definedName>
    <definedName name="FDD_85_7" hidden="1">"A33238"</definedName>
    <definedName name="FDD_85_8" hidden="1">"A33603"</definedName>
    <definedName name="FDD_85_9" hidden="1">"A33969"</definedName>
    <definedName name="FDD_86_0" hidden="1">"A30681"</definedName>
    <definedName name="FDD_86_1" hidden="1">"A31047"</definedName>
    <definedName name="FDD_86_10" hidden="1">"A34334"</definedName>
    <definedName name="FDD_86_11" hidden="1">"A34699"</definedName>
    <definedName name="FDD_86_12" hidden="1">"A35064"</definedName>
    <definedName name="FDD_86_13" hidden="1">"A35430"</definedName>
    <definedName name="FDD_86_14" hidden="1">"A35795"</definedName>
    <definedName name="FDD_86_2" hidden="1">"A31412"</definedName>
    <definedName name="FDD_86_3" hidden="1">"A31777"</definedName>
    <definedName name="FDD_86_4" hidden="1">"A32142"</definedName>
    <definedName name="FDD_86_5" hidden="1">"A32508"</definedName>
    <definedName name="FDD_86_6" hidden="1">"A32873"</definedName>
    <definedName name="FDD_86_7" hidden="1">"A33238"</definedName>
    <definedName name="FDD_86_8" hidden="1">"A33603"</definedName>
    <definedName name="FDD_86_9" hidden="1">"A33969"</definedName>
    <definedName name="FDD_87_0" hidden="1">"A30681"</definedName>
    <definedName name="FDD_87_1" hidden="1">"A31047"</definedName>
    <definedName name="FDD_87_10" hidden="1">"A34334"</definedName>
    <definedName name="FDD_87_11" hidden="1">"A34699"</definedName>
    <definedName name="FDD_87_12" hidden="1">"A35064"</definedName>
    <definedName name="FDD_87_13" hidden="1">"A35430"</definedName>
    <definedName name="FDD_87_14" hidden="1">"A35795"</definedName>
    <definedName name="FDD_87_2" hidden="1">"A31412"</definedName>
    <definedName name="FDD_87_3" hidden="1">"A31777"</definedName>
    <definedName name="FDD_87_4" hidden="1">"A32142"</definedName>
    <definedName name="FDD_87_5" hidden="1">"A32508"</definedName>
    <definedName name="FDD_87_6" hidden="1">"A32873"</definedName>
    <definedName name="FDD_87_7" hidden="1">"A33238"</definedName>
    <definedName name="FDD_87_8" hidden="1">"A33603"</definedName>
    <definedName name="FDD_87_9" hidden="1">"A33969"</definedName>
    <definedName name="FDD_88_0" hidden="1">"A30681"</definedName>
    <definedName name="FDD_88_1" hidden="1">"A31047"</definedName>
    <definedName name="FDD_88_10" hidden="1">"A34334"</definedName>
    <definedName name="FDD_88_11" hidden="1">"A34699"</definedName>
    <definedName name="FDD_88_12" hidden="1">"A35064"</definedName>
    <definedName name="FDD_88_13" hidden="1">"A35430"</definedName>
    <definedName name="FDD_88_14" hidden="1">"A35795"</definedName>
    <definedName name="FDD_88_2" hidden="1">"A31412"</definedName>
    <definedName name="FDD_88_3" hidden="1">"A31777"</definedName>
    <definedName name="FDD_88_4" hidden="1">"A32142"</definedName>
    <definedName name="FDD_88_5" hidden="1">"A32508"</definedName>
    <definedName name="FDD_88_6" hidden="1">"A32873"</definedName>
    <definedName name="FDD_88_7" hidden="1">"A33238"</definedName>
    <definedName name="FDD_88_8" hidden="1">"A33603"</definedName>
    <definedName name="FDD_88_9" hidden="1">"A33969"</definedName>
    <definedName name="FDD_89_0" hidden="1">"A30681"</definedName>
    <definedName name="FDD_89_1" hidden="1">"A31047"</definedName>
    <definedName name="FDD_89_10" hidden="1">"A34334"</definedName>
    <definedName name="FDD_89_11" hidden="1">"A34699"</definedName>
    <definedName name="FDD_89_12" hidden="1">"A35064"</definedName>
    <definedName name="FDD_89_13" hidden="1">"A35430"</definedName>
    <definedName name="FDD_89_14" hidden="1">"A35795"</definedName>
    <definedName name="FDD_89_2" hidden="1">"A31412"</definedName>
    <definedName name="FDD_89_3" hidden="1">"A31777"</definedName>
    <definedName name="FDD_89_4" hidden="1">"A32142"</definedName>
    <definedName name="FDD_89_5" hidden="1">"A32508"</definedName>
    <definedName name="FDD_89_6" hidden="1">"A32873"</definedName>
    <definedName name="FDD_89_7" hidden="1">"A33238"</definedName>
    <definedName name="FDD_89_8" hidden="1">"A33603"</definedName>
    <definedName name="FDD_89_9" hidden="1">"A33969"</definedName>
    <definedName name="FDD_9_0" hidden="1">"A25569"</definedName>
    <definedName name="FDD_90_0" hidden="1">"A30681"</definedName>
    <definedName name="FDD_90_1" hidden="1">"A31047"</definedName>
    <definedName name="FDD_90_10" hidden="1">"A34334"</definedName>
    <definedName name="FDD_90_11" hidden="1">"A34699"</definedName>
    <definedName name="FDD_90_12" hidden="1">"A35064"</definedName>
    <definedName name="FDD_90_13" hidden="1">"A35430"</definedName>
    <definedName name="FDD_90_14" hidden="1">"A35795"</definedName>
    <definedName name="FDD_90_2" hidden="1">"A31412"</definedName>
    <definedName name="FDD_90_3" hidden="1">"A31777"</definedName>
    <definedName name="FDD_90_4" hidden="1">"A32142"</definedName>
    <definedName name="FDD_90_5" hidden="1">"A32508"</definedName>
    <definedName name="FDD_90_6" hidden="1">"A32873"</definedName>
    <definedName name="FDD_90_7" hidden="1">"A33238"</definedName>
    <definedName name="FDD_90_8" hidden="1">"A33603"</definedName>
    <definedName name="FDD_90_9" hidden="1">"A33969"</definedName>
    <definedName name="FDD_91_0" hidden="1">"A30681"</definedName>
    <definedName name="FDD_91_1" hidden="1">"A31047"</definedName>
    <definedName name="FDD_91_10" hidden="1">"A34334"</definedName>
    <definedName name="FDD_91_11" hidden="1">"A34699"</definedName>
    <definedName name="FDD_91_12" hidden="1">"A35064"</definedName>
    <definedName name="FDD_91_13" hidden="1">"A35430"</definedName>
    <definedName name="FDD_91_14" hidden="1">"A35795"</definedName>
    <definedName name="FDD_91_2" hidden="1">"A31412"</definedName>
    <definedName name="FDD_91_3" hidden="1">"A31777"</definedName>
    <definedName name="FDD_91_4" hidden="1">"A32142"</definedName>
    <definedName name="FDD_91_5" hidden="1">"A32508"</definedName>
    <definedName name="FDD_91_6" hidden="1">"A32873"</definedName>
    <definedName name="FDD_91_7" hidden="1">"A33238"</definedName>
    <definedName name="FDD_91_8" hidden="1">"A33603"</definedName>
    <definedName name="FDD_91_9" hidden="1">"A33969"</definedName>
    <definedName name="FDD_92_0" hidden="1">"A30681"</definedName>
    <definedName name="FDD_92_1" hidden="1">"A31047"</definedName>
    <definedName name="FDD_92_10" hidden="1">"A34334"</definedName>
    <definedName name="FDD_92_11" hidden="1">"A34699"</definedName>
    <definedName name="FDD_92_12" hidden="1">"A35064"</definedName>
    <definedName name="FDD_92_13" hidden="1">"A35430"</definedName>
    <definedName name="FDD_92_14" hidden="1">"A35795"</definedName>
    <definedName name="FDD_92_2" hidden="1">"A31412"</definedName>
    <definedName name="FDD_92_3" hidden="1">"A31777"</definedName>
    <definedName name="FDD_92_4" hidden="1">"A32142"</definedName>
    <definedName name="FDD_92_5" hidden="1">"A32508"</definedName>
    <definedName name="FDD_92_6" hidden="1">"A32873"</definedName>
    <definedName name="FDD_92_7" hidden="1">"A33238"</definedName>
    <definedName name="FDD_92_8" hidden="1">"A33603"</definedName>
    <definedName name="FDD_92_9" hidden="1">"A33969"</definedName>
    <definedName name="FDD_93_0" hidden="1">"A30681"</definedName>
    <definedName name="FDD_93_1" hidden="1">"A31047"</definedName>
    <definedName name="FDD_93_10" hidden="1">"A34334"</definedName>
    <definedName name="FDD_93_11" hidden="1">"A34699"</definedName>
    <definedName name="FDD_93_12" hidden="1">"A35064"</definedName>
    <definedName name="FDD_93_13" hidden="1">"A35430"</definedName>
    <definedName name="FDD_93_14" hidden="1">"A35795"</definedName>
    <definedName name="FDD_93_2" hidden="1">"A31412"</definedName>
    <definedName name="FDD_93_3" hidden="1">"A31777"</definedName>
    <definedName name="FDD_93_4" hidden="1">"A32142"</definedName>
    <definedName name="FDD_93_5" hidden="1">"A32508"</definedName>
    <definedName name="FDD_93_6" hidden="1">"A32873"</definedName>
    <definedName name="FDD_93_7" hidden="1">"A33238"</definedName>
    <definedName name="FDD_93_8" hidden="1">"A33603"</definedName>
    <definedName name="FDD_93_9" hidden="1">"A33969"</definedName>
    <definedName name="FDD_94_0" hidden="1">"A30681"</definedName>
    <definedName name="FDD_94_1" hidden="1">"A31047"</definedName>
    <definedName name="FDD_94_10" hidden="1">"A34334"</definedName>
    <definedName name="FDD_94_11" hidden="1">"A34699"</definedName>
    <definedName name="FDD_94_12" hidden="1">"A35064"</definedName>
    <definedName name="FDD_94_13" hidden="1">"A35430"</definedName>
    <definedName name="FDD_94_14" hidden="1">"A35795"</definedName>
    <definedName name="FDD_94_2" hidden="1">"A31412"</definedName>
    <definedName name="FDD_94_3" hidden="1">"A31777"</definedName>
    <definedName name="FDD_94_4" hidden="1">"A32142"</definedName>
    <definedName name="FDD_94_5" hidden="1">"A32508"</definedName>
    <definedName name="FDD_94_6" hidden="1">"A32873"</definedName>
    <definedName name="FDD_94_7" hidden="1">"A33238"</definedName>
    <definedName name="FDD_94_8" hidden="1">"A33603"</definedName>
    <definedName name="FDD_94_9" hidden="1">"A33969"</definedName>
    <definedName name="FDD_95_0" hidden="1">"A30681"</definedName>
    <definedName name="FDD_95_1" hidden="1">"A31047"</definedName>
    <definedName name="FDD_95_10" hidden="1">"A34334"</definedName>
    <definedName name="FDD_95_11" hidden="1">"A34699"</definedName>
    <definedName name="FDD_95_12" hidden="1">"A35064"</definedName>
    <definedName name="FDD_95_13" hidden="1">"A35430"</definedName>
    <definedName name="FDD_95_14" hidden="1">"A35795"</definedName>
    <definedName name="FDD_95_2" hidden="1">"A31412"</definedName>
    <definedName name="FDD_95_3" hidden="1">"A31777"</definedName>
    <definedName name="FDD_95_4" hidden="1">"A32142"</definedName>
    <definedName name="FDD_95_5" hidden="1">"A32508"</definedName>
    <definedName name="FDD_95_6" hidden="1">"A32873"</definedName>
    <definedName name="FDD_95_7" hidden="1">"A33238"</definedName>
    <definedName name="FDD_95_8" hidden="1">"A33603"</definedName>
    <definedName name="FDD_95_9" hidden="1">"A33969"</definedName>
    <definedName name="FDD_96_0" hidden="1">"U30681"</definedName>
    <definedName name="FDD_96_1" hidden="1">"A31047"</definedName>
    <definedName name="FDD_96_10" hidden="1">"A34334"</definedName>
    <definedName name="FDD_96_11" hidden="1">"A34699"</definedName>
    <definedName name="FDD_96_12" hidden="1">"A35064"</definedName>
    <definedName name="FDD_96_13" hidden="1">"A35430"</definedName>
    <definedName name="FDD_96_14" hidden="1">"A35795"</definedName>
    <definedName name="FDD_96_2" hidden="1">"A31412"</definedName>
    <definedName name="FDD_96_3" hidden="1">"A31777"</definedName>
    <definedName name="FDD_96_4" hidden="1">"A32142"</definedName>
    <definedName name="FDD_96_5" hidden="1">"A32508"</definedName>
    <definedName name="FDD_96_6" hidden="1">"A32873"</definedName>
    <definedName name="FDD_96_7" hidden="1">"A33238"</definedName>
    <definedName name="FDD_96_8" hidden="1">"A33603"</definedName>
    <definedName name="FDD_96_9" hidden="1">"A33969"</definedName>
    <definedName name="FDD_97_0" hidden="1">"U30681"</definedName>
    <definedName name="FDD_97_1" hidden="1">"A31047"</definedName>
    <definedName name="FDD_97_10" hidden="1">"A34334"</definedName>
    <definedName name="FDD_97_11" hidden="1">"A34699"</definedName>
    <definedName name="FDD_97_12" hidden="1">"A35064"</definedName>
    <definedName name="FDD_97_13" hidden="1">"A35430"</definedName>
    <definedName name="FDD_97_14" hidden="1">"A35795"</definedName>
    <definedName name="FDD_97_2" hidden="1">"A31412"</definedName>
    <definedName name="FDD_97_3" hidden="1">"A31777"</definedName>
    <definedName name="FDD_97_4" hidden="1">"A32142"</definedName>
    <definedName name="FDD_97_5" hidden="1">"A32508"</definedName>
    <definedName name="FDD_97_6" hidden="1">"A32873"</definedName>
    <definedName name="FDD_97_7" hidden="1">"A33238"</definedName>
    <definedName name="FDD_97_8" hidden="1">"A33603"</definedName>
    <definedName name="FDD_97_9" hidden="1">"A33969"</definedName>
    <definedName name="FDD_98_0" hidden="1">"U30681"</definedName>
    <definedName name="FDD_98_1" hidden="1">"A31047"</definedName>
    <definedName name="FDD_98_10" hidden="1">"A34334"</definedName>
    <definedName name="FDD_98_11" hidden="1">"A34699"</definedName>
    <definedName name="FDD_98_12" hidden="1">"A35064"</definedName>
    <definedName name="FDD_98_13" hidden="1">"A35430"</definedName>
    <definedName name="FDD_98_14" hidden="1">"A35795"</definedName>
    <definedName name="FDD_98_2" hidden="1">"A31412"</definedName>
    <definedName name="FDD_98_3" hidden="1">"A31777"</definedName>
    <definedName name="FDD_98_4" hidden="1">"A32142"</definedName>
    <definedName name="FDD_98_5" hidden="1">"A32508"</definedName>
    <definedName name="FDD_98_6" hidden="1">"A32873"</definedName>
    <definedName name="FDD_98_7" hidden="1">"A33238"</definedName>
    <definedName name="FDD_98_8" hidden="1">"A33603"</definedName>
    <definedName name="FDD_98_9" hidden="1">"A33969"</definedName>
    <definedName name="FDD_99_0" hidden="1">"U30681"</definedName>
    <definedName name="FDD_99_1" hidden="1">"A31047"</definedName>
    <definedName name="FDD_99_10" hidden="1">"A34334"</definedName>
    <definedName name="FDD_99_11" hidden="1">"A34699"</definedName>
    <definedName name="FDD_99_12" hidden="1">"A35064"</definedName>
    <definedName name="FDD_99_13" hidden="1">"A35430"</definedName>
    <definedName name="FDD_99_14" hidden="1">"A35795"</definedName>
    <definedName name="FDD_99_2" hidden="1">"A31412"</definedName>
    <definedName name="FDD_99_3" hidden="1">"A31777"</definedName>
    <definedName name="FDD_99_4" hidden="1">"A32142"</definedName>
    <definedName name="FDD_99_5" hidden="1">"A32508"</definedName>
    <definedName name="FDD_99_6" hidden="1">"A32873"</definedName>
    <definedName name="FDD_99_7" hidden="1">"A33238"</definedName>
    <definedName name="FDD_99_8" hidden="1">"A33603"</definedName>
    <definedName name="FDD_99_9" hidden="1">"A33969"</definedName>
    <definedName name="fdhgfj" hidden="1">{"adj95mult",#N/A,FALSE,"COMPCO";"adj95est",#N/A,FALSE,"COMPCO"}</definedName>
    <definedName name="fefefefe" hidden="1">{"CSC_1",#N/A,FALSE,"CSC Outputs";"CSC_2",#N/A,FALSE,"CSC Outputs"}</definedName>
    <definedName name="FF" hidden="1">{"ProspettoImposte",#N/A,FALSE,"Prospetto imposte"}</definedName>
    <definedName name="ffefe" hidden="1">{"adj95mult",#N/A,FALSE,"COMPCO";"adj95est",#N/A,FALSE,"COMPCO"}</definedName>
    <definedName name="fg" hidden="1">{"sales",#N/A,FALSE,"Sales";"sales existing",#N/A,FALSE,"Sales";"sales rd1",#N/A,FALSE,"Sales";"sales rd2",#N/A,FALSE,"Sales"}</definedName>
    <definedName name="fkjfdh" hidden="1">{"mult96",#N/A,FALSE,"PETCOMP";"est96",#N/A,FALSE,"PETCOMP";"mult95",#N/A,FALSE,"PETCOMP";"est95",#N/A,FALSE,"PETCOMP";"multltm",#N/A,FALSE,"PETCOMP";"resultltm",#N/A,FALSE,"PETCOMP"}</definedName>
    <definedName name="foglio" hidden="1">{"page 1",#N/A,FALSE,"A";"page 2",#N/A,FALSE,"A";"page 3",#N/A,FALSE,"A";"page 4",#N/A,FALSE,"A";"page 5",#N/A,FALSE,"A";"page 6",#N/A,FALSE,"A";"page 7",#N/A,FALSE,"A";"page 8",#N/A,FALSE,"A";"page 9",#N/A,FALSE,"A";"page 10",#N/A,FALSE,"A";"page 11",#N/A,FALSE,"A";"page 12",#N/A,FALSE,"A";"page 13",#N/A,FALSE,"A";"page 14",#N/A,FALSE,"A"}</definedName>
    <definedName name="fwwefwef"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Gas_immesso_in_rete">Trasp_Import!$A$1:$E$16</definedName>
    <definedName name="Gas_immesso_in_rete_note">Trasp_Import!$F$17:$G$18</definedName>
    <definedName name="gb"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enerale" hidden="1">{#N/A,#N/A,FALSE,"1";#N/A,#N/A,FALSE,"2";#N/A,#N/A,FALSE,"3";#N/A,#N/A,FALSE,"4";#N/A,#N/A,FALSE,"5";#N/A,#N/A,FALSE,"6";#N/A,#N/A,FALSE,"7";#N/A,#N/A,FALSE,"8";#N/A,#N/A,FALSE,"9";#N/A,#N/A,FALSE,"10";#N/A,#N/A,FALSE,"11";#N/A,#N/A,FALSE,"12";#N/A,#N/A,FALSE,"13";#N/A,#N/A,FALSE,"14";#N/A,#N/A,FALSE,"15";#N/A,#N/A,FALSE,"A1";#N/A,#N/A,FALSE,"A2";#N/A,#N/A,FALSE,"A3"}</definedName>
    <definedName name="gfbngfn"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h" hidden="1">{"targetdcf",#N/A,FALSE,"Merger consequences";"TARGETASSU",#N/A,FALSE,"Merger consequences";"TERMINAL VALUE",#N/A,FALSE,"Merger consequences"}</definedName>
    <definedName name="ghdf" hidden="1">{"Acq_matrix",#N/A,FALSE,"Acquisition Matrix"}</definedName>
    <definedName name="ghf"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jsf" hidden="1">{"targetdcf",#N/A,FALSE,"Merger consequences";"TARGETASSU",#N/A,FALSE,"Merger consequences";"TERMINAL VALUE",#N/A,FALSE,"Merger consequences"}</definedName>
    <definedName name="Gr_D" hidden="1">{"'WEB azoc prov'!$B$85:$L$123"}</definedName>
    <definedName name="Grafico_titolo">#REF!</definedName>
    <definedName name="Graphs4" hidden="1">{"vi1",#N/A,FALSE,"Financial Statements";"vi2",#N/A,FALSE,"Financial Statements";#N/A,#N/A,FALSE,"DCF"}</definedName>
    <definedName name="gre"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vbg"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gzdfs" hidden="1">{"'pg(12)'!$B$1:$N$16"}</definedName>
    <definedName name="h"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hgfy"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hgh" hidden="1">{"'WEB azoc prov'!$B$85:$L$123"}</definedName>
    <definedName name="hh" hidden="1">{#N/A,#N/A,FALSE,"1";#N/A,#N/A,FALSE,"2";#N/A,#N/A,FALSE,"3";#N/A,#N/A,FALSE,"4";#N/A,#N/A,FALSE,"5";#N/A,#N/A,FALSE,"6";#N/A,#N/A,FALSE,"7";#N/A,#N/A,FALSE,"8";#N/A,#N/A,FALSE,"9";#N/A,#N/A,FALSE,"10";#N/A,#N/A,FALSE,"11";#N/A,#N/A,FALSE,"12";#N/A,#N/A,FALSE,"13";#N/A,#N/A,FALSE,"14";#N/A,#N/A,FALSE,"15";#N/A,#N/A,FALSE,"A1";#N/A,#N/A,FALSE,"A2";#N/A,#N/A,FALSE,"A3"}</definedName>
    <definedName name="hjhglkfg" hidden="1">{"AQUIRORDCF",#N/A,FALSE,"Merger consequences";"Acquirorassns",#N/A,FALSE,"Merger consequences"}</definedName>
    <definedName name="HTML_CodePage" hidden="1">1252</definedName>
    <definedName name="HTML_Control" hidden="1">{"'Infrastr.'!$A$1:$S$27"}</definedName>
    <definedName name="HTML_Description" hidden="1">""</definedName>
    <definedName name="HTML_Email" hidden="1">""</definedName>
    <definedName name="HTML_Header" hidden="1">"Infrastr."</definedName>
    <definedName name="HTML_LastUpdate" hidden="1">"02/03/98"</definedName>
    <definedName name="HTML_LineAfter" hidden="1">FALSE</definedName>
    <definedName name="HTML_LineBefore" hidden="1">FALSE</definedName>
    <definedName name="HTML_Name" hidden="1">"Saipem"</definedName>
    <definedName name="HTML_OBDlg2" hidden="1">TRUE</definedName>
    <definedName name="HTML_OBDlg4" hidden="1">TRUE</definedName>
    <definedName name="HTML_OS" hidden="1">0</definedName>
    <definedName name="HTML_PathFile" hidden="1">"C:\Documenti\Databook\Databook Html\Tabella105.htm"</definedName>
    <definedName name="HTML_PathFileMac" hidden="1">"Macintosh HD:Desktop Folder:www=Ward Web Wars:777.html"</definedName>
    <definedName name="HTML_Title" hidden="1">"Income Statement by Destination"</definedName>
    <definedName name="iei" hidden="1">{"Acq_matrix",#N/A,FALSE,"Acquisition Matrix"}</definedName>
    <definedName name="ik" hidden="1">{"mult96",#N/A,FALSE,"PETCOMP";"est96",#N/A,FALSE,"PETCOMP";"mult95",#N/A,FALSE,"PETCOMP";"est95",#N/A,FALSE,"PETCOMP";"multltm",#N/A,FALSE,"PETCOMP";"resultltm",#N/A,FALSE,"PETCOMP"}</definedName>
    <definedName name="Imposte_sul_reddito">'Imposte sul reddito'!$A$1:$E$8</definedName>
    <definedName name="Imposte_sul_reddito_nota">'Imposte sul reddito'!$F$10:$G$10</definedName>
    <definedName name="Indebitamento_finanziario_netto">'Indeb fin netto'!$A$1:$D$9</definedName>
    <definedName name="INT_PASS" localSheetId="13">#REF!</definedName>
    <definedName name="INT_PASS" localSheetId="14">#REF!</definedName>
    <definedName name="INT_PASS" localSheetId="15">#REF!</definedName>
    <definedName name="Investimenti_tecnici_STOC">'Stocc_Investimenti tecnici '!$A$1:$E$7</definedName>
    <definedName name="Investimenti_tecnici_TRASP">'Trasp_Investimenti tecnici'!$A$1:$F$6</definedName>
    <definedName name="Investimenti_tecnici_TRASP_nota">'Trasp_Investimenti tecnici'!$I$9:$J$9</definedName>
    <definedName name="ioioio" hidden="1">{"costo totale",#N/A,FALSE,"Risorse e R&amp;D 5";"costi unitari",#N/A,FALSE,"Risorse e R&amp;D 5";"n° addetti",#N/A,FALSE,"Risorse e R&amp;D 5";#N/A,#N/A,FALSE,"Risorse e R&amp;D 5"}</definedName>
    <definedName name="iopy" hidden="1">{"targetdcf",#N/A,FALSE,"Merger consequences";"TARGETASSU",#N/A,FALSE,"Merger consequences";"TERMINAL VALUE",#N/A,FALSE,"Merger consequences"}</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40717.9163888889</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39199.3865277778</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uiuuiuiui" hidden="1">{"CSC_1",#N/A,FALSE,"CSC Outputs";"CSC_2",#N/A,FALSE,"CSC Outputs"}</definedName>
    <definedName name="j" hidden="1">#REF!</definedName>
    <definedName name="jg" hidden="1">Main.SAPF4Help()</definedName>
    <definedName name="jhh" hidden="1">{"EVA",#N/A,FALSE,"EVA";"WACC",#N/A,FALSE,"WACC"}</definedName>
    <definedName name="jjj" hidden="1">{"Budgetvergleich",#N/A,TRUE,"KSTGES.XLS";"Budgetvergleich",#N/A,TRUE,"KST10.XLS";"Budgetvergleich",#N/A,TRUE,"KST11.XLS";"Budgetvergleich",#N/A,TRUE,"KST12.XLS";"Budgetvergleich",#N/A,TRUE,"KST15.XLS";"Budgetvergleich",#N/A,TRUE,"KST20.XLS";"Budgetvergleich",#N/A,TRUE,"KST25.XLS";"Budgetvergleich",#N/A,TRUE,"KST30.XLS";"Budgetvergleich",#N/A,TRUE,"KST40.XLS";"Budgetvergleich",#N/A,TRUE,"KST41.XLS";"Budgetvergleich",#N/A,TRUE,"KST45.XLS";"Budgetvergleich",#N/A,TRUE,"KST50.XLS";"Budgetvergleich",#N/A,TRUE,"KST60.XLS";"Budgetvergleich",#N/A,TRUE,"KST61.XLS";"Budgetvergleich",#N/A,TRUE,"KST65.XLS";"Budgetvergleich",#N/A,TRUE,"KST70.XLS";"Budgetvergleich",#N/A,TRUE,"KST80.XLS";"Budgetvergleich",#N/A,TRUE,"KST90.XLS"}</definedName>
    <definedName name="jjjjjj" hidden="1">{"Budget9596",#N/A,TRUE,"KSTGES.XLS";"Budget9596",#N/A,TRUE,"KST10.XLS";"Budget9596",#N/A,TRUE,"KST11.XLS";"Budget9596",#N/A,TRUE,"KST12.XLS";"Budget9596",#N/A,TRUE,"KST15.XLS";"Budget9596",#N/A,TRUE,"KST20.XLS";"Budget9596",#N/A,TRUE,"KST25.XLS";"Budget9596",#N/A,TRUE,"KST30.XLS";"Budget9596",#N/A,TRUE,"KST40.XLS";"Budget9596",#N/A,TRUE,"KST41.XLS";"Budget9596",#N/A,TRUE,"KST45.XLS";"Budget9596",#N/A,TRUE,"KST50.XLS";"Budget9596",#N/A,TRUE,"KST60.XLS";"Budget9596",#N/A,TRUE,"KST61.XLS";"Budget9596",#N/A,TRUE,"KST65.XLS";"Budget9596",#N/A,TRUE,"KST70.XLS";"Budget9596",#N/A,TRUE,"KST80.XLS";"Budget9596",#N/A,TRUE,"KST90.XLS"}</definedName>
    <definedName name="jkj" hidden="1">{"mult96",#N/A,FALSE,"PETCOMP";"est96",#N/A,FALSE,"PETCOMP";"mult95",#N/A,FALSE,"PETCOMP";"est95",#N/A,FALSE,"PETCOMP";"multltm",#N/A,FALSE,"PETCOMP";"resultltm",#N/A,FALSE,"PETCOMP"}</definedName>
    <definedName name="jkjkjk" hidden="1">{"GuVGmbH",#N/A,FALSE,"ratios";"BilanzGmbH",#N/A,FALSE,"ratios";"BilanzKG",#N/A,FALSE,"ratios";"GuVKG",#N/A,FALSE,"ratios"}</definedName>
    <definedName name="js" hidden="1">{"DCF1",#N/A,FALSE,"SIERRA DCF";"MATRIX1",#N/A,FALSE,"SIERRA DCF"}</definedName>
    <definedName name="jsgjghk" hidden="1">{"qchm_dcf",#N/A,FALSE,"QCHMDCF2";"qchm_terminal",#N/A,FALSE,"QCHMDCF2"}</definedName>
    <definedName name="jsx" hidden="1">{"DCF","UPSIDE CASE",FALSE,"Sheet1";"DCF","BASE CASE",FALSE,"Sheet1";"DCF","DOWNSIDE CASE",FALSE,"Sheet1"}</definedName>
    <definedName name="k" hidden="1">#REF!</definedName>
    <definedName name="kjlj" hidden="1">{"EVA",#N/A,FALSE,"EVA";"WACC",#N/A,FALSE,"WACC"}</definedName>
    <definedName name="kjy" hidden="1">{"ProspettoImposte",#N/A,FALSE,"Prospetto imposte"}</definedName>
    <definedName name="kkk" hidden="1">#REF!</definedName>
    <definedName name="kurz" hidden="1">#REF!</definedName>
    <definedName name="lea" hidden="1">{#N/A,#N/A,FALSE,"1";#N/A,#N/A,FALSE,"2";#N/A,#N/A,FALSE,"3";#N/A,#N/A,FALSE,"4";#N/A,#N/A,FALSE,"5";#N/A,#N/A,FALSE,"6";#N/A,#N/A,FALSE,"7";#N/A,#N/A,FALSE,"8";#N/A,#N/A,FALSE,"9";#N/A,#N/A,FALSE,"10";#N/A,#N/A,FALSE,"11";#N/A,#N/A,FALSE,"12";#N/A,#N/A,FALSE,"13";#N/A,#N/A,FALSE,"14";#N/A,#N/A,FALSE,"15";#N/A,#N/A,FALSE,"A1";#N/A,#N/A,FALSE,"A2";#N/A,#N/A,FALSE,"A3"}</definedName>
    <definedName name="lfhlhfws" hidden="1">{"'WEB azoc prov'!$B$85:$L$123"}</definedName>
    <definedName name="lhlhl" hidden="1">{"'WEB azoc prov'!$B$85:$L$123"}</definedName>
    <definedName name="lkjlklkjlkjlkj" hidden="1">{"page1",#N/A,TRUE,"CSC";"page2",#N/A,TRUE,"CSC"}</definedName>
    <definedName name="ll"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ooo" hidden="1">{"'WEB azoc prov'!$B$85:$L$123"}</definedName>
    <definedName name="ma"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MerrillPrintIt" hidden="1">[4]!MerrillPrintIt</definedName>
    <definedName name="mgpw" hidden="1">"PersonalNeu"</definedName>
    <definedName name="mina_new" hidden="1">{"'pg(12)'!$B$1:$N$16"}</definedName>
    <definedName name="mizo" hidden="1">{"'pg(12)'!$B$1:$N$16"}</definedName>
    <definedName name="mizo_new" hidden="1">{"'pg(12)'!$B$1:$N$16"}</definedName>
    <definedName name="mizo_newa1" hidden="1">{"'pg(12)'!$B$1:$N$16"}</definedName>
    <definedName name="mizo2000" hidden="1">{"'pg(12)'!$B$1:$N$16"}</definedName>
    <definedName name="mizo2000_1" hidden="1">{"'pg(12)'!$B$1:$N$16"}</definedName>
    <definedName name="mizo2000_new" hidden="1">{"'pg(12)'!$B$1:$N$16"}</definedName>
    <definedName name="mm" hidden="1">{"adj95mult",#N/A,FALSE,"COMPCO";"adj95est",#N/A,FALSE,"COMPCO"}</definedName>
    <definedName name="mmm" hidden="1">{#N/A,#N/A,FALSE,"1";#N/A,#N/A,FALSE,"2";#N/A,#N/A,FALSE,"3";#N/A,#N/A,FALSE,"4";#N/A,#N/A,FALSE,"5";#N/A,#N/A,FALSE,"6";#N/A,#N/A,FALSE,"7";#N/A,#N/A,FALSE,"8";#N/A,#N/A,FALSE,"9";#N/A,#N/A,FALSE,"10";#N/A,#N/A,FALSE,"11";#N/A,#N/A,FALSE,"12";#N/A,#N/A,FALSE,"13";#N/A,#N/A,FALSE,"14";#N/A,#N/A,FALSE,"15";#N/A,#N/A,FALSE,"A1";#N/A,#N/A,FALSE,"A2";#N/A,#N/A,FALSE,"A3"}</definedName>
    <definedName name="MOL_per_settore" localSheetId="22">MoL!$A$1:$E$10</definedName>
    <definedName name="MOL_per_settore_nota" localSheetId="22">MoL!$F$11:$G$11</definedName>
    <definedName name="n" hidden="1">{#N/A,#N/A,FALSE,"1";#N/A,#N/A,FALSE,"2";#N/A,#N/A,FALSE,"3";#N/A,#N/A,FALSE,"4";#N/A,#N/A,FALSE,"5";#N/A,#N/A,FALSE,"6";#N/A,#N/A,FALSE,"7";#N/A,#N/A,FALSE,"8";#N/A,#N/A,FALSE,"9";#N/A,#N/A,FALSE,"10";#N/A,#N/A,FALSE,"11";#N/A,#N/A,FALSE,"12";#N/A,#N/A,FALSE,"13";#N/A,#N/A,FALSE,"14";#N/A,#N/A,FALSE,"15";#N/A,#N/A,FALSE,"A1";#N/A,#N/A,FALSE,"A2";#N/A,#N/A,FALSE,"A3"}</definedName>
    <definedName name="neu" hidden="1">#REF!</definedName>
    <definedName name="New" hidden="1">{"CSC_1",#N/A,FALSE,"CSC Outputs";"CSC_2",#N/A,FALSE,"CSC Outputs"}</definedName>
    <definedName name="newa2" hidden="1">{"'pg(12)'!$B$1:$N$16"}</definedName>
    <definedName name="newbel" hidden="1">{"IS",#N/A,FALSE,"IS";"RPTIS",#N/A,FALSE,"RPTIS";"STATS",#N/A,FALSE,"STATS";"CELL",#N/A,FALSE,"CELL";"BS",#N/A,FALSE,"BS"}</definedName>
    <definedName name="newnew" hidden="1">{"'pg(12)'!$B$1:$N$16"}</definedName>
    <definedName name="NewRange" hidden="1">[4]!NewRange</definedName>
    <definedName name="nnn" hidden="1">{"Graphic",#N/A,TRUE,"Graphic"}</definedName>
    <definedName name="nono" hidden="1">{"'WEB azoc prov'!$B$85:$L$123"}</definedName>
    <definedName name="nota_controparte">'Debiti per controparte'!$F$12:$G$13</definedName>
    <definedName name="Nota_Indebitamento_netto">'Indeb fin netto'!$F$10:$G$11</definedName>
    <definedName name="note" hidden="1">{#N/A,#N/A,FALSE,"1";#N/A,#N/A,FALSE,"2";#N/A,#N/A,FALSE,"3";#N/A,#N/A,FALSE,"4";#N/A,#N/A,FALSE,"5";#N/A,#N/A,FALSE,"6";#N/A,#N/A,FALSE,"7";#N/A,#N/A,FALSE,"8";#N/A,#N/A,FALSE,"9";#N/A,#N/A,FALSE,"10";#N/A,#N/A,FALSE,"11";#N/A,#N/A,FALSE,"12";#N/A,#N/A,FALSE,"13";#N/A,#N/A,FALSE,"14";#N/A,#N/A,FALSE,"15";#N/A,#N/A,FALSE,"A1";#N/A,#N/A,FALSE,"A2";#N/A,#N/A,FALSE,"A3"}</definedName>
    <definedName name="Note_Principali_indicatori_ET">'ET_Indicatori performance'!$F$16:$G$20</definedName>
    <definedName name="noteDEP" hidden="1">{#N/A,#N/A,FALSE,"1";#N/A,#N/A,FALSE,"2";#N/A,#N/A,FALSE,"3";#N/A,#N/A,FALSE,"4";#N/A,#N/A,FALSE,"5";#N/A,#N/A,FALSE,"6";#N/A,#N/A,FALSE,"7";#N/A,#N/A,FALSE,"8";#N/A,#N/A,FALSE,"9";#N/A,#N/A,FALSE,"10";#N/A,#N/A,FALSE,"11";#N/A,#N/A,FALSE,"12";#N/A,#N/A,FALSE,"13";#N/A,#N/A,FALSE,"14";#N/A,#N/A,FALSE,"15";#N/A,#N/A,FALSE,"A1";#N/A,#N/A,FALSE,"A2";#N/A,#N/A,FALSE,"A3"}</definedName>
    <definedName name="oi" hidden="1">{"DCF1",#N/A,FALSE,"SIERRA DCF";"MATRIX1",#N/A,FALSE,"SIERRA DCF"}</definedName>
    <definedName name="old"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OLE_LINK24" localSheetId="6">'Trasp_Investimenti tecnici'!#REF!</definedName>
    <definedName name="one" hidden="1">{"adj95mult",#N/A,FALSE,"COMPCO";"adj95est",#N/A,FALSE,"COMPCO"}</definedName>
    <definedName name="Oneri_finanziari_netti">'OF netti'!$A$1:$E$11</definedName>
    <definedName name="oo" hidden="1">{"ratios2",#N/A,FALSE,"Ratios"}</definedName>
    <definedName name="ool" hidden="1">{"Page1",#N/A,FALSE,"CompCo";"Page2",#N/A,FALSE,"CompCo"}</definedName>
    <definedName name="ooo" hidden="1">{"Graphic",#N/A,TRUE,"Graphic"}</definedName>
    <definedName name="oooo" hidden="1">{"page1",#N/A,TRUE,"CSC";"page2",#N/A,TRUE,"CSC"}</definedName>
    <definedName name="os56rt"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page500003"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Pers" hidden="1">{"costo totale",#N/A,FALSE,"Risorse e R&amp;D 5";"costi unitari",#N/A,FALSE,"Risorse e R&amp;D 5";"n° addetti",#N/A,FALSE,"Risorse e R&amp;D 5";#N/A,#N/A,FALSE,"Risorse e R&amp;D 5"}</definedName>
    <definedName name="Personale">#REF!</definedName>
    <definedName name="pipp" hidden="1">{"costo totale",#N/A,FALSE,"Risorse e R&amp;D 5";"costi unitari",#N/A,FALSE,"Risorse e R&amp;D 5";"n° addetti",#N/A,FALSE,"Risorse e R&amp;D 5";#N/A,#N/A,FALSE,"Risorse e R&amp;D 5"}</definedName>
    <definedName name="poujòpujpòhj" hidden="1">{"'WEB azoc prov'!$B$85:$L$123"}</definedName>
    <definedName name="PP" hidden="1">{"'WEB azoc prov'!$B$85:$L$123"}</definedName>
    <definedName name="ppp" hidden="1">{"DCF","UPSIDE CASE",FALSE,"Sheet1";"DCF","BASE CASE",FALSE,"Sheet1";"DCF","DOWNSIDE CASE",FALSE,"Sheet1"}</definedName>
    <definedName name="Principali_dati_azionari_e_reddituali">'Principali dati azionari e redd'!$A$1:$F$9</definedName>
    <definedName name="Principali_dati_azionari_Nota">'Principali dati azionari e redd'!$G$11:$H$11</definedName>
    <definedName name="Principali_dati_economici">'Principali dati economici'!$A$1:$E$12</definedName>
    <definedName name="Principali_dati_economici_note">'Principali dati economici'!$F$15:$G$18</definedName>
    <definedName name="Principali_dati_operativi">'Principali dati operativi'!$A$1:$E$21</definedName>
    <definedName name="Principali_dati_operativi_note">'Principali dati operativi'!$F$24:$G$29</definedName>
    <definedName name="Principali_dati_patrimoniali_e_finanziari">'Principali dati patr - fin'!$A$1:$E$9</definedName>
    <definedName name="Principali_dati_patrimoniali_finanziari_Nota">'Principali dati patr - fin'!$F$12:$G$12</definedName>
    <definedName name="Principali_indicatori_di_performance_ET">'ET_Indicatori performance'!$A$1:$E$14</definedName>
    <definedName name="Principali_indicatori_RIGAS">'Rigass_Indicatori performance'!$A$1:$E$12</definedName>
    <definedName name="Principali_indicatori_RIGAS_note">'Rigass_Indicatori performance'!$F$14:$G$17</definedName>
    <definedName name="Principali_indicatori_STOC">'Stoc_Indicatori performance'!$A$1:$E$18</definedName>
    <definedName name="Principali_indicatori_STOC_note">'Stoc_Indicatori performance'!$F$20:$G$25</definedName>
    <definedName name="Principali_indicatori_TRASP">'Trasp_Indicatori di performance'!$A$1:$E$17</definedName>
    <definedName name="Principali_indicatori_TRASP_note">'Trasp_Indicatori di performance'!$F$20:$G$23</definedName>
    <definedName name="Print" hidden="1">{"vi1",#N/A,FALSE,"Financial Statements";"vi2",#N/A,FALSE,"Financial Statements";#N/A,#N/A,FALSE,"DCF"}</definedName>
    <definedName name="Print_CSC_Report_2" hidden="1">{"CSC_1",#N/A,FALSE,"CSC Outputs";"CSC_2",#N/A,FALSE,"CSC Outputs"}</definedName>
    <definedName name="Print_CSC_Report_3" hidden="1">{"CSC_1",#N/A,FALSE,"CSC Outputs";"CSC_2",#N/A,FALSE,"CSC Outputs"}</definedName>
    <definedName name="Proventi_su_partecipazioni">'Proventi su partecipazioni'!$A$1:$E$6</definedName>
    <definedName name="pwoefù" hidden="1">{#N/A,#N/A,TRUE,"Proposal";#N/A,#N/A,TRUE,"Assumptions";#N/A,#N/A,TRUE,"Net Income";#N/A,#N/A,TRUE,"Balsheet";#N/A,#N/A,TRUE,"Capex";#N/A,#N/A,TRUE,"Volumes";#N/A,#N/A,TRUE,"Revenues";#N/A,#N/A,TRUE,"Var.Costs";#N/A,#N/A,TRUE,"Personnel";#N/A,#N/A,TRUE,"Other costs";#N/A,#N/A,TRUE,"MKTG and G&amp;A"}</definedName>
    <definedName name="pyop" hidden="1">{"vi1",#N/A,FALSE,"Financial Statements";"vi2",#N/A,FALSE,"Financial Statements";#N/A,#N/A,FALSE,"DCF"}</definedName>
    <definedName name="Q1.5" hidden="1">{"costo totale",#N/A,FALSE,"Risorse e R&amp;D 5";"costi unitari",#N/A,FALSE,"Risorse e R&amp;D 5";"n° addetti",#N/A,FALSE,"Risorse e R&amp;D 5";#N/A,#N/A,FALSE,"Risorse e R&amp;D 5"}</definedName>
    <definedName name="qddd" hidden="1">{"'WEB azoc prov'!$B$85:$L$123"}</definedName>
    <definedName name="QQ" hidden="1">{"'WEB azoc prov'!$B$85:$L$123"}</definedName>
    <definedName name="qqq" hidden="1">{"mgmt forecast",#N/A,FALSE,"Mgmt Forecast";"dcf table",#N/A,FALSE,"Mgmt Forecast";"sensitivity",#N/A,FALSE,"Mgmt Forecast";"table inputs",#N/A,FALSE,"Mgmt Forecast";"calculations",#N/A,FALSE,"Mgmt Forecast"}</definedName>
    <definedName name="qqqqq2q" hidden="1">{"ProspettoImposte",#N/A,FALSE,"Prospetto imposte";"Scritture",#N/A,FALSE,"Scritture"}</definedName>
    <definedName name="qqqqqqqqqq" hidden="1">{"'WEB azoc prov'!$B$85:$L$123"}</definedName>
    <definedName name="QQQQQQQQQQQ" hidden="1">{#N/A,#N/A,FALSE,"1";#N/A,#N/A,FALSE,"2";#N/A,#N/A,FALSE,"3";#N/A,#N/A,FALSE,"4";#N/A,#N/A,FALSE,"5";#N/A,#N/A,FALSE,"6";#N/A,#N/A,FALSE,"7";#N/A,#N/A,FALSE,"8";#N/A,#N/A,FALSE,"9";#N/A,#N/A,FALSE,"10";#N/A,#N/A,FALSE,"11";#N/A,#N/A,FALSE,"12";#N/A,#N/A,FALSE,"13";#N/A,#N/A,FALSE,"14";#N/A,#N/A,FALSE,"15";#N/A,#N/A,FALSE,"A1";#N/A,#N/A,FALSE,"A2";#N/A,#N/A,FALSE,"A3"}</definedName>
    <definedName name="qwd" hidden="1">{"'WEB azoc prov'!$B$85:$L$123"}</definedName>
    <definedName name="qwer23r3r23r" hidden="1">{"GuVGmbH",#N/A,FALSE,"ratios";"BilanzGmbH",#N/A,FALSE,"ratios";"BilanzKG",#N/A,FALSE,"ratios";"GuVKG",#N/A,FALSE,"ratios"}</definedName>
    <definedName name="qwerqwerwerwereloollolol" hidden="1">{#N/A,#N/A,TRUE,"Proposal";#N/A,#N/A,TRUE,"Assumptions";#N/A,#N/A,TRUE,"Net Income";#N/A,#N/A,TRUE,"Balsheet";#N/A,#N/A,TRUE,"Capex";#N/A,#N/A,TRUE,"Volumes";#N/A,#N/A,TRUE,"Revenues";#N/A,#N/A,TRUE,"Var.Costs";#N/A,#N/A,TRUE,"Personnel";#N/A,#N/A,TRUE,"Other costs";#N/A,#N/A,TRUE,"MKTG and G&amp;A"}</definedName>
    <definedName name="qwqwqewd"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qwrq23r3r"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qz" hidden="1">{"ProspettoImposte",#N/A,FALSE,"Prospetto imposte"}</definedName>
    <definedName name="qzqqqqz" hidden="1">{"Scritture",#N/A,FALSE,"Scritture"}</definedName>
    <definedName name="RedefinePrintTableRange" hidden="1">[4]POWER7!RedefinePrintTableRange</definedName>
    <definedName name="rename_of_wrn.CSC" hidden="1">{"page1",#N/A,TRUE,"CSC";"page2",#N/A,TRUE,"CSC"}</definedName>
    <definedName name="Resp3" hidden="1">{"costo totale",#N/A,FALSE,"Risorse e R&amp;D 5";"costi unitari",#N/A,FALSE,"Risorse e R&amp;D 5";"n° addetti",#N/A,FALSE,"Risorse e R&amp;D 5";#N/A,#N/A,FALSE,"Risorse e R&amp;D 5"}</definedName>
    <definedName name="Revenue6" hidden="1">{TRUE,TRUE,-1.25,-15.5,456.75,279.75,FALSE,FALSE,TRUE,TRUE,0,1,8,1,4,6,3,4,TRUE,TRUE,3,TRUE,1,TRUE,100,"Swvu.turnover.","ACwvu.turnover.",1,FALSE,FALSE,0.511811023622047,0.511811023622047,0.511811023622047,0.511811023622047,1,"","",FALSE,FALSE,FALSE,FALSE,1,#N/A,1,1,#DIV/0!,FALSE,"Rwvu.turnover.",#N/A,FALSE,FALSE}</definedName>
    <definedName name="riassuntivo" hidden="1">{#N/A,#N/A,FALSE,"1";#N/A,#N/A,FALSE,"2";#N/A,#N/A,FALSE,"3";#N/A,#N/A,FALSE,"4";#N/A,#N/A,FALSE,"5";#N/A,#N/A,FALSE,"6";#N/A,#N/A,FALSE,"7";#N/A,#N/A,FALSE,"8";#N/A,#N/A,FALSE,"9";#N/A,#N/A,FALSE,"10";#N/A,#N/A,FALSE,"11";#N/A,#N/A,FALSE,"12";#N/A,#N/A,FALSE,"13";#N/A,#N/A,FALSE,"14";#N/A,#N/A,FALSE,"15";#N/A,#N/A,FALSE,"A1";#N/A,#N/A,FALSE,"A2";#N/A,#N/A,FALSE,"A3"}</definedName>
    <definedName name="Ricavi_core_e_new_business">'Ricavi regolati_non reg'!$A$1:$E$12</definedName>
    <definedName name="Ricavi_core_new">'Ricavi regolati_non reg'!$A$1:$E$12</definedName>
    <definedName name="Ricavi_per_settore">'Ricavi settore'!$A$1:$E$11</definedName>
    <definedName name="Ricavi_totali">'Ricavi settore'!$A$1:$E$11</definedName>
    <definedName name="RICL_FIN" hidden="1">{"ProspettoImposte",#N/A,FALSE,"Prospetto imposte"}</definedName>
    <definedName name="RICL_FIN2" hidden="1">{"Scritture",#N/A,FALSE,"Scritture"}</definedName>
    <definedName name="RICL_FIN3" hidden="1">{"ProspettoImposte",#N/A,FALSE,"Prospetto imposte";"Scritture",#N/A,FALSE,"Scritture"}</definedName>
    <definedName name="riiu"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Risultati_reported">'Principali dati economici'!#REF!</definedName>
    <definedName name="Risultati_reported_nota">'Principali dati economici'!#REF!</definedName>
    <definedName name="rtgh"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rthrth"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rtzztuzj"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sadsa" hidden="1">{"ProspettoImposte",#N/A,FALSE,"Prospetto imposte";"Scritture",#N/A,FALSE,"Scritture"}</definedName>
    <definedName name="sap"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APBEXdnldView" hidden="1">"470SSBIRYRT47FEHB0AQ5ARY5"</definedName>
    <definedName name="SAPBEXhrIndnt" hidden="1">1</definedName>
    <definedName name="SAPBEXrevision" hidden="1">1</definedName>
    <definedName name="SAPBEXsysID" hidden="1">"LP2"</definedName>
    <definedName name="SAPBEXwbID" hidden="1">"3JWKGNWTCXXW6NCVQOS26ZO9I"</definedName>
    <definedName name="SAPFuncF4Help" hidden="1">Main.SAPF4Help()</definedName>
    <definedName name="sasasasasasa"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sasasasassssss" hidden="1">{"coverall",#N/A,FALSE,"Definitions";"cover1",#N/A,FALSE,"Definitions";"cover2",#N/A,FALSE,"Definitions";"cover3",#N/A,FALSE,"Definitions";"cover4",#N/A,FALSE,"Definitions";"cover5",#N/A,FALSE,"Definitions";"blank",#N/A,FALSE,"Definitions"}</definedName>
    <definedName name="sd" hidden="1">{"costo totale",#N/A,FALSE,"Risorse e R&amp;D 5";"costi unitari",#N/A,FALSE,"Risorse e R&amp;D 5";"n° addetti",#N/A,FALSE,"Risorse e R&amp;D 5";#N/A,#N/A,FALSE,"Risorse e R&amp;D 5"}</definedName>
    <definedName name="sdgdf" hidden="1">{"Acq_matrix",#N/A,FALSE,"Acquisition Matrix"}</definedName>
    <definedName name="sdsdfsdf" hidden="1">{"GuVGmbH",#N/A,FALSE,"ratios";"BilanzGmbH",#N/A,FALSE,"ratios";"BilanzKG",#N/A,FALSE,"ratios";"GuVKG",#N/A,FALSE,"ratios"}</definedName>
    <definedName name="sdsdsd" hidden="1">{"profit and loss",#N/A,FALSE,"Summary";"revenues",#N/A,FALSE,"Summary";"COSTS",#N/A,FALSE,"Summary"}</definedName>
    <definedName name="sdsf" hidden="1">{"vi1",#N/A,FALSE,"Financial Statements";"vi2",#N/A,FALSE,"Financial Statements";#N/A,#N/A,FALSE,"DCF"}</definedName>
    <definedName name="sf" hidden="1">{"sales",#N/A,FALSE,"Sales";"sales existing",#N/A,FALSE,"Sales";"sales rd1",#N/A,FALSE,"Sales";"sales rd2",#N/A,FALSE,"Sales"}</definedName>
    <definedName name="sfasfwsdf"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sff" hidden="1">{"targetdcf",#N/A,FALSE,"Merger consequences";"TARGETASSU",#N/A,FALSE,"Merger consequences";"TERMINAL VALUE",#N/A,FALSE,"Merger consequences"}</definedName>
    <definedName name="sfgf" hidden="1">{"DCF","UPSIDE CASE",FALSE,"Sheet1";"DCF","BASE CASE",FALSE,"Sheet1";"DCF","DOWNSIDE CASE",FALSE,"Sheet1"}</definedName>
    <definedName name="sfwefwef"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solver_adj" hidden="1">#REF!</definedName>
    <definedName name="solver_drv" hidden="1">2</definedName>
    <definedName name="solver_est" hidden="1">2</definedName>
    <definedName name="solver_itr" hidden="1">32767</definedName>
    <definedName name="solver_lin" hidden="1">0</definedName>
    <definedName name="solver_num" hidden="1">0</definedName>
    <definedName name="solver_nwt" hidden="1">1</definedName>
    <definedName name="solver_opt" hidden="1">#REF!</definedName>
    <definedName name="solver_pre" hidden="1">0.00000000001</definedName>
    <definedName name="solver_rel2" hidden="1">1</definedName>
    <definedName name="solver_scl" hidden="1">0</definedName>
    <definedName name="solver_sho" hidden="1">0</definedName>
    <definedName name="solver_tim" hidden="1">32767</definedName>
    <definedName name="solver_tol" hidden="1">0.000000001</definedName>
    <definedName name="solver_typ" hidden="1">3</definedName>
    <definedName name="solver_val" hidden="1">0.6</definedName>
    <definedName name="spnpwindpq" hidden="1">{"'WEB azoc prov'!$B$85:$L$123"}</definedName>
    <definedName name="SpreadsheetBuilder_1" hidden="1">'[5]Base dati Grafico titolo new'!$A$1:$B$9</definedName>
    <definedName name="SpreadsheetBuilder_2" hidden="1">'[5]Base dati Grafico titolo new'!$F$1:$J$9</definedName>
    <definedName name="ss" hidden="1">#REF!</definedName>
    <definedName name="SSASASA" hidden="1">{"'WEB azoc prov'!$B$85:$L$123"}</definedName>
    <definedName name="sss" hidden="1">{"IS",#N/A,FALSE,"IS";"RPTIS",#N/A,FALSE,"RPTIS";"STATS",#N/A,FALSE,"STATS";"CELL",#N/A,FALSE,"CELL";"BS",#N/A,FALSE,"BS"}</definedName>
    <definedName name="ssss" hidden="1">{"ProspettoImposte",#N/A,FALSE,"Prospetto imposte"}</definedName>
    <definedName name="sssssssss" hidden="1">{"'WEB azoc prov'!$B$85:$L$123"}</definedName>
    <definedName name="ssssxs" hidden="1">{"ProspettoImposte",#N/A,FALSE,"Prospetto imposte"}</definedName>
    <definedName name="ssws"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ssww"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STGGHGTTH" hidden="1">{"'WEB azoc prov'!$B$85:$L$123"}</definedName>
    <definedName name="Summary"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SVD" hidden="1">{"GuVGmbH",#N/A,FALSE,"ratios";"BilanzGmbH",#N/A,FALSE,"ratios";"BilanzKG",#N/A,FALSE,"ratios";"GuVKG",#N/A,FALSE,"ratios"}</definedName>
    <definedName name="sxqas" hidden="1">{"Scritture",#N/A,FALSE,"Scritture"}</definedName>
    <definedName name="t" hidden="1">{"'WEB azoc prov'!$B$85:$L$123"}</definedName>
    <definedName name="Tables" hidden="1">{"sales",#N/A,FALSE,"Sales";"sales existing",#N/A,FALSE,"Sales";"sales rd1",#N/A,FALSE,"Sales";"sales rd2",#N/A,FALSE,"Sales"}</definedName>
    <definedName name="Test" localSheetId="13">#REF!</definedName>
    <definedName name="Test" localSheetId="14">#REF!</definedName>
    <definedName name="Test" localSheetId="15">#REF!</definedName>
    <definedName name="test" hidden="1">{#N/A,#N/A,FALSE,"F_Plan";#N/A,#N/A,FALSE,"Parameter"}</definedName>
    <definedName name="test1" hidden="1">{#N/A,#N/A,FALSE,"Umsatz";#N/A,#N/A,FALSE,"Base V.02";#N/A,#N/A,FALSE,"Charts"}</definedName>
    <definedName name="test2" hidden="1">{#N/A,#N/A,FALSE,"F_Plan";#N/A,#N/A,FALSE,"Parameter"}</definedName>
    <definedName name="tests" hidden="1">{#N/A,#N/A,FALSE,"F_Plan";#N/A,#N/A,FALSE,"Parameter"}</definedName>
    <definedName name="tetetetete" hidden="1">{"ratios2",#N/A,FALSE,"Ratios"}</definedName>
    <definedName name="tetetettttt" hidden="1">{"CSC_1",#N/A,FALSE,"CSC Outputs";"CSC_2",#N/A,FALSE,"CSC Outputs"}</definedName>
    <definedName name="thgbj" hidden="1">{"adj95mult",#N/A,FALSE,"COMPCO";"adj95est",#N/A,FALSE,"COMPCO"}</definedName>
    <definedName name="titi" hidden="1">{"ratios2",#N/A,FALSE,"Ratios"}</definedName>
    <definedName name="tll"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toto" hidden="1">{"ratios2",#N/A,FALSE,"Ratios"}</definedName>
    <definedName name="trygf" hidden="1">{"adj95mult",#N/A,FALSE,"COMPCO";"adj95est",#N/A,FALSE,"COMPCO"}</definedName>
    <definedName name="TT" hidden="1">{"'WEB azoc prov'!$B$85:$L$123"}</definedName>
    <definedName name="tyufg" hidden="1">{"AQUIRORDCF",#N/A,FALSE,"Merger consequences";"Acquirorassns",#N/A,FALSE,"Merger consequences"}</definedName>
    <definedName name="U_Häufig_PlanBi_28.02.08" hidden="1">{"Budget9596",#N/A,TRUE,"KSTGES.XLS";"Budget9596",#N/A,TRUE,"KST10.XLS";"Budget9596",#N/A,TRUE,"KST11.XLS";"Budget9596",#N/A,TRUE,"KST12.XLS";"Budget9596",#N/A,TRUE,"KST15.XLS";"Budget9596",#N/A,TRUE,"KST20.XLS";"Budget9596",#N/A,TRUE,"KST25.XLS";"Budget9596",#N/A,TRUE,"KST30.XLS";"Budget9596",#N/A,TRUE,"KST40.XLS";"Budget9596",#N/A,TRUE,"KST41.XLS";"Budget9596",#N/A,TRUE,"KST45.XLS";"Budget9596",#N/A,TRUE,"KST50.XLS";"Budget9596",#N/A,TRUE,"KST60.XLS";"Budget9596",#N/A,TRUE,"KST61.XLS";"Budget9596",#N/A,TRUE,"KST65.XLS";"Budget9596",#N/A,TRUE,"KST70.XLS";"Budget9596",#N/A,TRUE,"KST80.XLS";"Budget9596",#N/A,TRUE,"KST90.XLS"}</definedName>
    <definedName name="uiiuiui"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Utile_operativo_per_settore">'Utile operativo'!$A$1:$E$10</definedName>
    <definedName name="Utile_operativo_per_settore_nota">'Utile operativo'!$F$12:$G$12</definedName>
    <definedName name="V_SUm" hidden="1">{#N/A,#N/A,FALSE,"Summary";#N/A,#N/A,FALSE,"Base Materials";#N/A,#N/A,FALSE,"Construction";#N/A,#N/A,FALSE,"Packaging";#N/A,#N/A,FALSE,"Transportation"}</definedName>
    <definedName name="val\" hidden="1">{#N/A,#N/A,FALSE,"Summary";#N/A,#N/A,FALSE,"Base Materials";#N/A,#N/A,FALSE,"Construction";#N/A,#N/A,FALSE,"Packaging";#N/A,#N/A,FALSE,"Transportation"}</definedName>
    <definedName name="vvv" hidden="1">{"DCF","UPSIDE CASE",FALSE,"Sheet1";"DCF","BASE CASE",FALSE,"Sheet1";"DCF","DOWNSIDE CASE",FALSE,"Sheet1"}</definedName>
    <definedName name="W" hidden="1">{"page1",#N/A,TRUE,"CSC";"page2",#N/A,TRUE,"CSC"}</definedName>
    <definedName name="wdq" hidden="1">{"ProspettoImposte",#N/A,FALSE,"Prospetto imposte";"Scritture",#N/A,FALSE,"Scritture"}</definedName>
    <definedName name="WE"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ef4f" hidden="1">{"GuVGmbH",#N/A,FALSE,"ratios";"BilanzGmbH",#N/A,FALSE,"ratios";"BilanzKG",#N/A,FALSE,"ratios";"GuVKG",#N/A,FALSE,"ratios"}</definedName>
    <definedName name="WEFWEF"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er"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ewe"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ewrrht"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HRwhrWHR"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whrWHRwhrWR" hidden="1">{"GuVGmbH",#N/A,FALSE,"ratios";"BilanzGmbH",#N/A,FALSE,"ratios";"BilanzKG",#N/A,FALSE,"ratios";"GuVKG",#N/A,FALSE,"ratios"}</definedName>
    <definedName name="whrWHRwrhWRHwrh"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HRwr"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HRwrh"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wqpkdnqwpdion" hidden="1">{"'WEB azoc prov'!$B$85:$L$123"}</definedName>
    <definedName name="wqqw"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qwqwqw"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 hidden="1">{"EVA",#N/A,FALSE,"EVA";"WACC",#N/A,FALSE,"WACC"}</definedName>
    <definedName name="wrn.Accounts." hidden="1">{"turnover",#N/A,FALSE;"profits",#N/A,FALSE;"cash",#N/A,FALSE}</definedName>
    <definedName name="wrn.Acquisition_matrix." hidden="1">{"Acq_matrix",#N/A,FALSE,"Acquisition Matrix"}</definedName>
    <definedName name="wrn.Acquisition_matrix1" hidden="1">{"Acq_matrix",#N/A,FALSE,"Acquisition Matrix"}</definedName>
    <definedName name="wrn.adj95." hidden="1">{"adj95mult",#N/A,FALSE,"COMPCO";"adj95est",#N/A,FALSE,"COMPCO"}</definedName>
    <definedName name="wrn.adj95a" hidden="1">{"adj95mult",#N/A,FALSE,"COMPCO";"adj95est",#N/A,FALSE,"COMPCO"}</definedName>
    <definedName name="wrn.Aging._.and._.Trend._.Analysis." hidden="1">{#N/A,#N/A,FALSE,"Aging Summary";#N/A,#N/A,FALSE,"Ratio Analysis";#N/A,#N/A,FALSE,"Test 120 Day Accts";#N/A,#N/A,FALSE,"Tickmarks"}</definedName>
    <definedName name="wrn.ALAN." hidden="1">{"CREDIT STATISTICS",#N/A,FALSE,"STATS";"CF_AND_IS",#N/A,FALSE,"PLAN";"DEBT SCHEDULE",#N/A,FALSE,"PLAN";"SUBSCRIBERS",#N/A,FALSE,"PLAN";"DETAIL_REV",#N/A,FALSE,"PLAN";"DETAIL_EXPENSE",#N/A,FALSE,"PLAN";"SALES_AND EXP_DRIVERS",#N/A,FALSE,"PLAN";"FIXED ASSETS",#N/A,FALSE,"PLAN";"DEPRECIATION SCHEDULE",#N/A,FALSE,"PLAN"}</definedName>
    <definedName name="wrn.all." hidden="1">{"a",#N/A,FALSE,"App DCF";"aa",#N/A,FALSE,"App DCF";"aaa",#N/A,FALSE,"App DCF";"aaaa",#N/A,FALSE,"App DCF";"aaaaa",#N/A,FALSE,"App DCF";"aaaaaa",#N/A,FALSE,"App DCF";"a",#N/A,FALSE,"Coated Eur DCF";"aa",#N/A,FALSE,"Coated Eur DCF";"aaa",#N/A,FALSE,"Coated Eur DCF";"aaaa",#N/A,FALSE,"Coated Eur DCF";"aaaaa",#N/A,FALSE,"Coated Eur DCF";"a",#N/A,FALSE,"Carb Th Eur DCF";"aa",#N/A,FALSE,"Carb Th Eur DCF";"aaa",#N/A,FALSE,"Carb Th Eur DCF";"aaaa",#N/A,FALSE,"Carb Th Eur DCF";"aaaaa",#N/A,FALSE,"Carb Th Eur DCF";"a",#N/A,FALSE,"Fine_Spec Eur DCF";"aa",#N/A,FALSE,"Fine_Spec Eur DCF";"aaa",#N/A,FALSE,"Fine_Spec Eur DCF";"aaaa",#N/A,FALSE,"Fine_Spec Eur DCF";"aaaaa",#N/A,FALSE,"Fine_Spec Eur DCF";"a",#N/A,FALSE,"Merchanting";"aa",#N/A,FALSE,"Merchanting";"aaa",#N/A,FALSE,"Merchanting";"aaaa",#N/A,FALSE,"Merchanting";"aaaaa",#N/A,FALSE,"Merchanting";"a",#N/A,FALSE,"Total";"aa",#N/A,FALSE,"Total";"aaa",#N/A,FALSE,"Total";"aaaa",#N/A,FALSE,"Total";"aaaaa",#N/A,FALSE,"Total"}</definedName>
    <definedName name="wrn.All._.Company._.Analyses."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Financials." hidden="1">{#N/A,#N/A,TRUE,"Assumptions";#N/A,#N/A,TRUE,"Op Projection";#N/A,#N/A,TRUE,"Capital";#N/A,#N/A,TRUE,"Income";#N/A,#N/A,TRUE,"Balance";#N/A,#N/A,TRUE,"Sources&amp;Uses"}</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nalisi._.completa." hidden="1">{#N/A,#N/A,TRUE,"Stato Patrimoniale Civilistico";#N/A,#N/A,TRUE,"Conto Economico Civilistico";#N/A,#N/A,TRUE,"Riclassifica SP";#N/A,#N/A,TRUE,"Riclassifica CE";#N/A,#N/A,TRUE,"Indici di Bilancio";#N/A,#N/A,TRUE,"Composizione SP";#N/A,#N/A,TRUE,"Liquidità";#N/A,#N/A,TRUE,"Solidità";#N/A,#N/A,TRUE,"Redditività";#N/A,#N/A,TRUE,"Sviluppo"}</definedName>
    <definedName name="wrn.AQUIROR._.DCF." hidden="1">{"AQUIRORDCF",#N/A,FALSE,"Merger consequences";"Acquirorassns",#N/A,FALSE,"Merger consequences"}</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BackUp." hidden="1">{"Standard",#N/A,FALSE,"BackUp"}</definedName>
    <definedName name="wrn.BEL." hidden="1">{"IS",#N/A,FALSE,"IS";"RPTIS",#N/A,FALSE,"RPTIS";"STATS",#N/A,FALSE,"STATS";"CELL",#N/A,FALSE,"CELL";"BS",#N/A,FALSE,"BS"}</definedName>
    <definedName name="wrn.Bewegungsbilanz." hidden="1">{#N/A,#N/A,FALSE,"Mittelherkunft";#N/A,#N/A,FALSE,"Mittelverwendung"}</definedName>
    <definedName name="wrn.BewertungD."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wrn.Bilanz." hidden="1">{#N/A,#N/A,FALSE,"Layout Aktiva";#N/A,#N/A,FALSE,"Layout Passiva"}</definedName>
    <definedName name="wrn.Bilanzen_GuV_Memo."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wrn.BPlan." hidden="1">{#N/A,#N/A,FALSE,"F_Plan";#N/A,#N/A,FALSE,"Parameter"}</definedName>
    <definedName name="wrn.BU98_01E." hidden="1">{#N/A,#N/A,FALSE,"1";#N/A,#N/A,FALSE,"2";#N/A,#N/A,FALSE,"3";#N/A,#N/A,FALSE,"4";#N/A,#N/A,FALSE,"5";#N/A,#N/A,FALSE,"6";#N/A,#N/A,FALSE,"7";#N/A,#N/A,FALSE,"8";#N/A,#N/A,FALSE,"9";#N/A,#N/A,FALSE,"10";#N/A,#N/A,FALSE,"11";#N/A,#N/A,FALSE,"12";#N/A,#N/A,FALSE,"13";#N/A,#N/A,FALSE,"14";#N/A,#N/A,FALSE,"15";#N/A,#N/A,FALSE,"A1";#N/A,#N/A,FALSE,"A2";#N/A,#N/A,FALSE,"A3"}</definedName>
    <definedName name="wrn.Budget9596." hidden="1">{"Budget9596",#N/A,TRUE,"KSTGES.XLS";"Budget9596",#N/A,TRUE,"KST10.XLS";"Budget9596",#N/A,TRUE,"KST11.XLS";"Budget9596",#N/A,TRUE,"KST12.XLS";"Budget9596",#N/A,TRUE,"KST15.XLS";"Budget9596",#N/A,TRUE,"KST20.XLS";"Budget9596",#N/A,TRUE,"KST25.XLS";"Budget9596",#N/A,TRUE,"KST30.XLS";"Budget9596",#N/A,TRUE,"KST40.XLS";"Budget9596",#N/A,TRUE,"KST41.XLS";"Budget9596",#N/A,TRUE,"KST45.XLS";"Budget9596",#N/A,TRUE,"KST50.XLS";"Budget9596",#N/A,TRUE,"KST60.XLS";"Budget9596",#N/A,TRUE,"KST61.XLS";"Budget9596",#N/A,TRUE,"KST65.XLS";"Budget9596",#N/A,TRUE,"KST70.XLS";"Budget9596",#N/A,TRUE,"KST80.XLS";"Budget9596",#N/A,TRUE,"KST90.XLS"}</definedName>
    <definedName name="wrn.Budgetvergleich." hidden="1">{"Budgetvergleich",#N/A,TRUE,"KSTGES.XLS";"Budgetvergleich",#N/A,TRUE,"KST10.XLS";"Budgetvergleich",#N/A,TRUE,"KST11.XLS";"Budgetvergleich",#N/A,TRUE,"KST12.XLS";"Budgetvergleich",#N/A,TRUE,"KST15.XLS";"Budgetvergleich",#N/A,TRUE,"KST20.XLS";"Budgetvergleich",#N/A,TRUE,"KST25.XLS";"Budgetvergleich",#N/A,TRUE,"KST30.XLS";"Budgetvergleich",#N/A,TRUE,"KST40.XLS";"Budgetvergleich",#N/A,TRUE,"KST41.XLS";"Budgetvergleich",#N/A,TRUE,"KST45.XLS";"Budgetvergleich",#N/A,TRUE,"KST50.XLS";"Budgetvergleich",#N/A,TRUE,"KST60.XLS";"Budgetvergleich",#N/A,TRUE,"KST61.XLS";"Budgetvergleich",#N/A,TRUE,"KST65.XLS";"Budgetvergleich",#N/A,TRUE,"KST70.XLS";"Budgetvergleich",#N/A,TRUE,"KST80.XLS";"Budgetvergleich",#N/A,TRUE,"KST90.XLS"}</definedName>
    <definedName name="wrn.Buildups." hidden="1">{"ACQ",#N/A,FALSE,"ACQUISITIONS";"ACQF",#N/A,FALSE,"ACQUISITIONS";"PF",#N/A,FALSE,"PROYECTOVILA";"PV",#N/A,FALSE,"PROYECTOVILA";"Fee Dev",#N/A,FALSE,"DEVELOPMENT GROWTH";"gd",#N/A,FALSE,"DEVELOPMENT GROWTH"}</definedName>
    <definedName name="wrn.Cash._.Flow." hidden="1">{#N/A,#N/A,FALSE,"Layout Cash Flow"}</definedName>
    <definedName name="wrn.Cider." hidden="1">{#N/A,#N/A,FALSE,"Cider Segment";#N/A,#N/A,FALSE,"Bulmers";#N/A,#N/A,FALSE,"Ritz";#N/A,#N/A,FALSE,"Stag";#N/A,#N/A,FALSE,"Cider Others"}</definedName>
    <definedName name="wrn.compco." hidden="1">{"mult96",#N/A,FALSE,"PETCOMP";"est96",#N/A,FALSE,"PETCOMP";"mult95",#N/A,FALSE,"PETCOMP";"est95",#N/A,FALSE,"PETCOMP";"multltm",#N/A,FALSE,"PETCOMP";"resultltm",#N/A,FALSE,"PETCOMP"}</definedName>
    <definedName name="wrn.compco2" hidden="1">{"mult96",#N/A,FALSE,"PETCOMP";"est96",#N/A,FALSE,"PETCOMP";"mult95",#N/A,FALSE,"PETCOMP";"est95",#N/A,FALSE,"PETCOMP";"multltm",#N/A,FALSE,"PETCOMP";"resultltm",#N/A,FALSE,"PETCOMP"}</definedName>
    <definedName name="wrn.Consolidated._.Set." hidden="1">{"Consolidated IS w Ratios",#N/A,FALSE,"Consolidated";"Consolidated CF",#N/A,FALSE,"Consolidated";"Consolidated DCF",#N/A,FALSE,"Consolidated"}</definedName>
    <definedName name="wrn.contribution." hidden="1">{#N/A,#N/A,FALSE,"Contribution Analysis"}</definedName>
    <definedName name="wrn.Cover." hidden="1">{"coverall",#N/A,FALSE,"Definitions";"cover1",#N/A,FALSE,"Definitions";"cover2",#N/A,FALSE,"Definitions";"cover3",#N/A,FALSE,"Definitions";"cover4",#N/A,FALSE,"Definitions";"cover5",#N/A,FALSE,"Definitions";"blank",#N/A,FALSE,"Definitions"}</definedName>
    <definedName name="wrn.CRT." hidden="1">{#N/A,#N/A,TRUE,"Title Sheet";#N/A,#N/A,TRUE,"Contents";#N/A,#N/A,TRUE,"Scenarios";#N/A,#N/A,TRUE,"WACC";#N/A,#N/A,TRUE,"Valuation-PERPETUITY";#N/A,#N/A,TRUE,"IS - Conso";#N/A,#N/A,TRUE,"IS - Conso (US$ '95)";#N/A,#N/A,TRUE,"Cash Flow - Conso";#N/A,#N/A,TRUE,"Cash Flow - Conso (US$'95)";#N/A,#N/A,TRUE,"BS - Conso";#N/A,#N/A,TRUE,"BS - Conso (US$'95)";#N/A,#N/A,TRUE,"Macro Assumptions";#N/A,#N/A,TRUE,"Supply assumptions";#N/A,#N/A,TRUE,"Tariffs-Elasticities (FIXED)";#N/A,#N/A,TRUE,"Fixed - Revenues";#N/A,#N/A,TRUE,"Cellular - Revenues";#N/A,#N/A,TRUE,"Fixed - OPEX";#N/A,#N/A,TRUE,"Cellular - OPEX";#N/A,#N/A,TRUE,"Fixed - CAPEX";#N/A,#N/A,TRUE," mobile - CAPEX ";#N/A,#N/A,TRUE,"Debt ";#N/A,#N/A,TRUE,"Taxes";#N/A,#N/A,TRUE,"Dividends";#N/A,#N/A,TRUE,"Net WC";#N/A,#N/A,TRUE,"Ratios";#N/A,#N/A,TRUE,"Ratios IS-Conso";#N/A,#N/A,TRUE,"Ratios BS - Conso";#N/A,#N/A,TRUE,"Proforma - Fixed";#N/A,#N/A,TRUE,"Proforma- Cellular"}</definedName>
    <definedName name="wrn.csc." hidden="1">{"orixcsc",#N/A,FALSE,"ORIX CSC";"orixcsc2",#N/A,FALSE,"ORIX CSC"}</definedName>
    <definedName name="wrn.CSC2" hidden="1">{"page1",#N/A,TRUE,"CSC";"page2",#N/A,TRUE,"CSC"}</definedName>
    <definedName name="wrn.csc2." hidden="1">{#N/A,#N/A,FALSE,"ORIX CSC"}</definedName>
    <definedName name="wrn.database." hidden="1">{"subs",#N/A,FALSE,"database ";"proportional",#N/A,FALSE,"database "}</definedName>
    <definedName name="wrn.dcf." hidden="1">{"mgmt forecast",#N/A,FALSE,"Mgmt Forecast";"dcf table",#N/A,FALSE,"Mgmt Forecast";"sensitivity",#N/A,FALSE,"Mgmt Forecast";"table inputs",#N/A,FALSE,"Mgmt Forecast";"calculations",#N/A,FALSE,"Mgmt Forecast"}</definedName>
    <definedName name="wrn.DCF_Terminal_Value_qchm." hidden="1">{"qchm_dcf",#N/A,FALSE,"QCHMDCF2";"qchm_terminal",#N/A,FALSE,"QCHMDCF2"}</definedName>
    <definedName name="wrn.detail." hidden="1">{"Build1",#N/A,FALSE,"Buildup";"Build2",#N/A,FALSE,"Buildup";"Build3",#N/A,FALSE,"Buildup"}</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conomic._.Value._.Added._.Analysis." hidden="1">{"EVA",#N/A,FALSE,"EVA";"WACC",#N/A,FALSE,"WACC"}</definedName>
    <definedName name="wrn.Employee._.Efficiency." hidden="1">{"Employee Efficiency",#N/A,FALSE,"Benchmarking"}</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Base." hidden="1">{"Eur Base Top",#N/A,FALSE,"Europe Base";"Eur Base Bottom",#N/A,FALSE,"Europe Base"}</definedName>
    <definedName name="wrn.Europe._.Set." hidden="1">{"IS w Ratios",#N/A,FALSE,"Europe";"PF CF Europe",#N/A,FALSE,"Europe";"DCF Eur Matrix",#N/A,FALSE,"Europe"}</definedName>
    <definedName name="wrn.Everything."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xports." hidden="1">{#N/A,#N/A,FALSE,"Exports";#N/A,#N/A,FALSE,"Carolans";#N/A,#N/A,FALSE,"Irish Mist";#N/A,#N/A,FALSE,"Tullamore Dew";#N/A,#N/A,FALSE,"Other Brands Exports";#N/A,#N/A,FALSE,"Frangelico";#N/A,#N/A,FALSE,"Mondoro";#N/A,#N/A,FALSE,"Aperol";#N/A,#N/A,FALSE,"Others Exports"}</definedName>
    <definedName name="wrn.External." hidden="1">{"External_Annual_Income",#N/A,FALSE,"External";"External_Quarterly_Income",#N/A,FALSE,"External"}</definedName>
    <definedName name="wrn.Far._.East._.Set." hidden="1">{"IS FE with Ratios",#N/A,FALSE,"Far East";"PF CF Far East",#N/A,FALSE,"Far East";"DCF Far East Matrix",#N/A,FALSE,"Far East"}</definedName>
    <definedName name="wrn.fcb2" hidden="1">{"FCB_ALL",#N/A,FALSE,"FCB"}</definedName>
    <definedName name="wrn.FE._.Sensitivity." hidden="1">{"Far East Top",#N/A,FALSE,"FE Model";"Far East Mid",#N/A,FALSE,"FE Model";"Far East Base",#N/A,FALSE,"FE Model"}</definedName>
    <definedName name="wrn.financials." hidden="1">{"Bal Sht Wallace",#N/A,FALSE,"Wall BS";"Wall Cash Flow",#N/A,FALSE,"Wall CF Stmt";"Income Statement Wallace",#N/A,FALSE,"Wall Inc Stmt";"INc Statement Matt",#N/A,FALSE,"Moore Inc stmt";"Balance Sheets Matt",#N/A,FALSE,"Moore BS";"Cash Flow Statements Matt",#N/A,FALSE,"Moore CF Stmt"}</definedName>
    <definedName name="wrn.Financials_long." hidden="1">{"IS",#N/A,FALSE,"Financials2 (Expanded)";"bsa",#N/A,FALSE,"Financials2 (Expanded)";"BS",#N/A,FALSE,"Financials2 (Expanded)";"CF",#N/A,FALSE,"Financials2 (Expanded)"}</definedName>
    <definedName name="wrn.Finanzbedarfsrechnung." hidden="1">{#N/A,#N/A,FALSE,"Finanzbedarfsrechnung"}</definedName>
    <definedName name="wrn.Förster." hidden="1">{"GuVGmbH",#N/A,FALSE,"ratios";"BilanzGmbH",#N/A,FALSE,"ratios";"BilanzKG",#N/A,FALSE,"ratios";"GuVKG",#N/A,FALSE,"ratios"}</definedName>
    <definedName name="wrn.FOUR._.CASES." hidden="1">{"MODEL","ALL STOCK",FALSE,"CS First Boston Merger Model";"MODEL","ALL CASH",FALSE,"CS First Boston Merger Model";"MODEL","ALL CASH WITH EQUITY OFFERING",FALSE,"CS First Boston Merger Model";"MODEL","HALF CASH/HALF STOCK",FALSE,"CS First Boston Merger Model"}</definedName>
    <definedName name="wrn.Full." hidden="1">{"Comp1",#N/A,FALSE,"COMP";"Comp2",#N/A,FALSE,"COMP";"Comp3",#N/A,FALSE,"COMP";"Comp4",#N/A,FALSE,"COMP"}</definedName>
    <definedName name="wrn.Full._.model." hidden="1">{"landexbravo",#N/A,FALSE,"Land (ex Bravo)";"Schenker_HO",#N/A,FALSE,"Schenker HO";"Landincbravo",#N/A,FALSE,"Land + Bravo";"Logistics",#N/A,FALSE,"Logistics";"Airandsea",#N/A,FALSE,"Air &amp; Sea";"Schenkgroup",#N/A,FALSE,"Schenker Group";"RaabKarcher",#N/A,FALSE,"Raab Karcher";"Brenntag",#N/A,FALSE,"Brenntag";"Interfer",#N/A,FALSE,"Interfer";"F_S",#N/A,FALSE,"F&amp;S";"Full_line",#N/A,FALSE,"Wholesale";"Auto_S",#N/A,FALSE,"Auto_S";"Otherco",#N/A,FALSE,"Other co";"Centraladmin",#N/A,FALSE,"Central Ad";"Consol_adj",#N/A,FALSE,"Consol adj";"Summary98",#N/A,FALSE,"Summary";"Bravo",#N/A,FALSE,"Bravo";"Offerletter",#N/A,FALSE,"Offer letter 1";"Front sheet",#N/A,FALSE,"Comments"}</definedName>
    <definedName name="wrn.Full._.Monty." hidden="1">{"ROIC",#N/A,FALSE,"ROIC";"Graphs",#N/A,FALSE,"TY analysis";"fcf",#N/A,FALSE,"FCF";"Matrix_2004",#N/A,FALSE,"MATRIX(2004)";"matrix_2008",#N/A,FALSE,"MATRIX(2008)";"FS_Condensed",#N/A,FALSE,"Financial Statements2";"TAXES",#N/A,FALSE,"Taxes";"DEBT_INVEST",#N/A,FALSE,"Debt&amp;Investment Schedule";"Main_menu",#N/A,FALSE,"Main Menu"}</definedName>
    <definedName name="wrn.full._.report."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GL." hidden="1">{#N/A,#N/A,TRUE,"Auftragsstand Metall";#N/A,#N/A,TRUE,"Umsatz"}</definedName>
    <definedName name="wrn.Global._.CompCo." hidden="1">{"Outputs",#N/A,TRUE,"North America";"Outputs",#N/A,TRUE,"Europe";"Outputs",#N/A,TRUE,"Asia Pacific";"Outputs",#N/A,TRUE,"Latin America";"Outputs",#N/A,TRUE,"Wireless"}</definedName>
    <definedName name="wrn.GuV." hidden="1">{#N/A,#N/A,FALSE,"Layout GuV"}</definedName>
    <definedName name="wrn.GuV_Bilanz_10y." hidden="1">{"GuV_10y",#N/A,FALSE,"LocCur";"Stand_10y",#N/A,FALSE,"DM"}</definedName>
    <definedName name="wrn.Income._.Statement." hidden="1">{#N/A,#N/A,FALSE,"Report Print"}</definedName>
    <definedName name="wrn.Inputs." hidden="1">{"Inputs",#N/A,TRUE,"North America";"Inputs",#N/A,TRUE,"Europe";"Inputs",#N/A,TRUE,"Asia Pacific";"Inputs",#N/A,TRUE,"Latin America";"Inputs",#N/A,TRUE,"Wireless"}</definedName>
    <definedName name="wrn.Inputsheet_ProjectInput." hidden="1">{"ProjectInput",#N/A,FALSE,"INPUT-AREA"}</definedName>
    <definedName name="wrn.international." hidden="1">{"sweden",#N/A,FALSE,"Sweden";"germany",#N/A,FALSE,"Germany";"portugal",#N/A,FALSE,"Portugal";"belgium",#N/A,FALSE,"Belgium";"japan",#N/A,FALSE,"Japan ";"italy",#N/A,FALSE,"Italy";"spain",#N/A,FALSE,"Spain";"korea",#N/A,FALSE,"Korea"}</definedName>
    <definedName name="wrn.Invest._.mit._.Steuern." hidden="1">{"Invest mit Steuern",#N/A,FALSE,"Rg."}</definedName>
    <definedName name="wrn.Invest._.ohne._.Steuern." hidden="1">{"Invest ohne Steuern",#N/A,FALSE,"Rg."}</definedName>
    <definedName name="wrn.Italy." hidden="1">{#N/A,#N/A,FALSE,"Italy";#N/A,#N/A,FALSE,"Aperol Italy";#N/A,#N/A,FALSE,"Aperol Soda Italy";#N/A,#N/A,FALSE,"Spumanti";#N/A,#N/A,FALSE,"Barbieri Liqueur Italy";#N/A,#N/A,FALSE,"Others Italy"}</definedName>
    <definedName name="wrn.JG._.FE._.Dollar." hidden="1">{"JG FE Top",#N/A,FALSE,"JG FE $";"JG FE Bottom",#N/A,FALSE,"JG FE $"}</definedName>
    <definedName name="wrn.JG._.FE._.Yen." hidden="1">{"JG FE Top",#N/A,FALSE,"JG FE ¥";"JG FE Bottom",#N/A,FALSE,"JG FE ¥"}</definedName>
    <definedName name="wrn.Komplettausdruck." hidden="1">{#N/A,#N/A,FALSE,"Layout Aktiva";#N/A,#N/A,FALSE,"Layout Passiva";#N/A,#N/A,FALSE,"Layout GuV";#N/A,#N/A,FALSE,"Layout Cash Flow";#N/A,#N/A,FALSE,"Mittelherkunft";#N/A,#N/A,FALSE,"Mittelverwendung";#N/A,#N/A,FALSE,"Finanzbedarfsrechnung"}</definedName>
    <definedName name="wrn.lbo." hidden="1">{"a",#N/A,FALSE,"LBO - 100%, No Sales";"aa",#N/A,FALSE,"LBO - 100%, No Sales";"aaa",#N/A,FALSE,"LBO - 100%, No Sales";"aaaa",#N/A,FALSE,"LBO - 100%, No Sales";"aaaaa",#N/A,FALSE,"LBO - 100%, No Sales";"aaaaaa",#N/A,FALSE,"LBO - 100%, No Sales";"aaaaaaa",#N/A,FALSE,"LBO - 100%, No Sales";"aaaaaaaa",#N/A,FALSE,"LBO - 100%, No Sales"}</definedName>
    <definedName name="wrn.lbo2."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rn.lbo3." hidden="1">{"a",#N/A,FALSE,"LBO - 100%, Sell C,CT 98......";"aa",#N/A,FALSE,"LBO - 100%, Sell C,CT 98......";"aaa",#N/A,FALSE,"LBO - 100%, Sell C,CT 98......";"aaaa",#N/A,FALSE,"LBO - 100%, Sell C,CT 98......";"aaaaa",#N/A,FALSE,"LBO - 100%, Sell C,CT 98......";"aaaaaa",#N/A,FALSE,"LBO - 100%, Sell C,CT 98......"}</definedName>
    <definedName name="wrn.Line._.Efficiency." hidden="1">{"Line Efficiency",#N/A,FALSE,"Benchmarking"}</definedName>
    <definedName name="wrn.Master_Income." hidden="1">{"Annual_Income",#N/A,FALSE,"Master Model";"Quarterly_Income",#N/A,FALSE,"Master Model"}</definedName>
    <definedName name="wrn.MERGER._.PLANS." hidden="1">{"Assumptions1",#N/A,FALSE,"Assumptions";"MergerPlans1","20yearamort",FALSE,"MergerPlans";"MergerPlans1","40yearamort",FALSE,"MergerPlans";"MergerPlans2",#N/A,FALSE,"MergerPlans";"inputs",#N/A,FALSE,"MergerPlans"}</definedName>
    <definedName name="wrn.NA._.Model._.T._.and._.B." hidden="1">{"NA Top",#N/A,FALSE,"NA Model";"NA Bottom",#N/A,FALSE,"NA Model"}</definedName>
    <definedName name="wrn.NA_ULV._.Tand._.B." hidden="1">{"NA Top",#N/A,FALSE,"NA-ULV";"NA Bottom",#N/A,FALSE,"NA-ULV"}</definedName>
    <definedName name="wrn.Normal." hidden="1">{#N/A,#N/A,FALSE,"Market Values I";#N/A,#N/A,FALSE,"Market Values II";#N/A,#N/A,FALSE,"DT Shareholding";#N/A,#N/A,FALSE,"Purchase of Sprint1";#N/A,#N/A,FALSE,"Purchase of Sprint2";#N/A,#N/A,FALSE,"Financial Impact1";#N/A,#N/A,FALSE,"Financial Impact2";#N/A,#N/A,FALSE,"Financial Impact3";#N/A,#N/A,FALSE,"Flowback"}</definedName>
    <definedName name="wrn.North._.America._.Set." hidden="1">{"NA Is w Ratios",#N/A,FALSE,"North America";"PF CFlow NA",#N/A,FALSE,"North America";"NA DCF Matrix",#N/A,FALSE,"North America"}</definedName>
    <definedName name="wrn.Output."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PEWC1." hidden="1">{"Graphic",#N/A,TRUE,"Graphic"}</definedName>
    <definedName name="wrn.PHASE._.Financials."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rn.Planung_Ebeling."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rn.PrimeCo." hidden="1">{"print 1",#N/A,FALSE,"PrimeCo PCS";"print 2",#N/A,FALSE,"PrimeCo PCS";"valuation",#N/A,FALSE,"PrimeCo PCS"}</definedName>
    <definedName name="wrn.print." hidden="1">{#N/A,#N/A,FALSE,"FCF Corporate Services";#N/A,#N/A,FALSE,"FCF Assum Corporate Services";#N/A,#N/A,FALSE,"DCF Corp. Services Sensitivity";#N/A,#N/A,FALSE,"AVP Corporate Services";"FCF in percent",#N/A,FALSE,"FCF Corporate Services"}</definedName>
    <definedName name="wrn.print._.all." hidden="1">{#N/A,#N/A,TRUE,"Introduction";#N/A,#N/A,TRUE,"DCR - TV";#N/A,#N/A,TRUE,"Summary";#N/A,#N/A,TRUE,"Valuation (5)";#N/A,#N/A,TRUE,"Valuation (2)";#N/A,#N/A,TRUE,"Valuation (3)";#N/A,#N/A,TRUE,"Valuation";#N/A,#N/A,TRUE,"Sensitivity Summary";#N/A,#N/A,TRUE,"Proforma Accounts";#N/A,#N/A,TRUE,"Traffic";#N/A,#N/A,TRUE,"Tariffs";#N/A,#N/A,TRUE,"Revenue";#N/A,#N/A,TRUE,"Costs";#N/A,#N/A,TRUE,"Financing Assumptions"}</definedName>
    <definedName name="wrn.Print._.Europe._.TandB." hidden="1">{"Print Top",#N/A,FALSE,"Europe Model";"Print Bottom",#N/A,FALSE,"Europe Model"}</definedName>
    <definedName name="wrn.Print._.FE._.T._.and._.B." hidden="1">{"Far East Top",#N/A,FALSE,"FE Model";"Far East Bottom",#N/A,FALSE,"FE Model"}</definedName>
    <definedName name="wrn.print._.pages." hidden="1">{#N/A,#N/A,FALSE,"Spain MKT";#N/A,#N/A,FALSE,"Assumptions";#N/A,#N/A,FALSE,"Adve";#N/A,#N/A,FALSE,"E-Commerce";#N/A,#N/A,FALSE,"Opex";#N/A,#N/A,FALSE,"P&amp;L";#N/A,#N/A,FALSE,"FCF &amp; DCF"}</definedName>
    <definedName name="wrn.print._.pages2." hidden="1">{#N/A,#N/A,FALSE,"Spain MKT";#N/A,#N/A,FALSE,"Assumptions";#N/A,#N/A,FALSE,"Adve";#N/A,#N/A,FALSE,"E-Commerce";#N/A,#N/A,FALSE,"Opex";#N/A,#N/A,FALSE,"P&amp;L";#N/A,#N/A,FALSE,"FCF &amp; DCF"}</definedName>
    <definedName name="wrn.print._.standalone." hidden="1">{"standalone1",#N/A,FALSE,"DCFBase";"standalone2",#N/A,FALSE,"DCFBase"}</definedName>
    <definedName name="wrn.Print_CSC." hidden="1">{"CSC_1",#N/A,FALSE,"CSC Outputs";"CSC_2",#N/A,FALSE,"CSC Outputs"}</definedName>
    <definedName name="wrn.Print_CSC2" hidden="1">{"CSC_1",#N/A,FALSE,"CSC Outputs";"CSC_2",#N/A,FALSE,"CSC Outputs"}</definedName>
    <definedName name="wrn.printall." hidden="1">{"projections1",#N/A,FALSE,"projections";"dcf2",#N/A,FALSE,"dcf";"dcf no profit sharing",#N/A,FALSE,"dcf no profit sharing";"avp1",#N/A,FALSE,"avp"}</definedName>
    <definedName name="wrn.ProMonte." hidden="1">{#N/A,#N/A,FALSE,"Assump";"view1",#N/A,FALSE,"P&amp;L";"view2",#N/A,FALSE,"P&amp;L";#N/A,#N/A,FALSE,"P&amp;L PERC";"view1",#N/A,FALSE,"BS";"view2",#N/A,FALSE,"BS";#N/A,#N/A,FALSE,"CF";#N/A,#N/A,FALSE,"Debt Rep";#N/A,#N/A,FALSE,"Ratios";#N/A,#N/A,FALSE,"adjusted BS";#N/A,#N/A,FALSE,"96-97 P&amp;L";#N/A,#N/A,FALSE,"96-97 BS"}</definedName>
    <definedName name="wrn.Prospetto." hidden="1">{"ProspettoImposte",#N/A,FALSE,"Prospetto imposte"}</definedName>
    <definedName name="wrn.r_d." hidden="1">{"costo totale",#N/A,FALSE,"Risorse e R&amp;D 5";"costi unitari",#N/A,FALSE,"Risorse e R&amp;D 5";"n° addetti",#N/A,FALSE,"Risorse e R&amp;D 5";#N/A,#N/A,FALSE,"Risorse e R&amp;D 5"}</definedName>
    <definedName name="wrn.ratios._.only." hidden="1">{"ratios2",#N/A,FALSE,"Ratios"}</definedName>
    <definedName name="wrn.Report_Page." hidden="1">{"Annual_Income",#N/A,FALSE,"Report Page";"Balance_Cash_Flow",#N/A,FALSE,"Report Page";"Quarterly_Income",#N/A,FALSE,"Report Page"}</definedName>
    <definedName name="wrn.Robuster." hidden="1">{#N/A,#N/A,TRUE,"Cover";#N/A,#N/A,TRUE,"Descr";#N/A,#N/A,TRUE,"Control (In)";#N/A,#N/A,TRUE,"Op Margin";#N/A,#N/A,TRUE,"Depn";#N/A,#N/A,TRUE,"Finance";#N/A,#N/A,TRUE,"Tax";#N/A,#N/A,TRUE,"P &amp; L";#N/A,#N/A,TRUE,"CFS";#N/A,#N/A,TRUE,"BS";#N/A,#N/A,TRUE,"DCF";#N/A,#N/A,TRUE,"Ratios"}</definedName>
    <definedName name="wrn.RR._.book." hidden="1">{"DCF1",#N/A,TRUE,"CC";"DCF2",#N/A,TRUE,"CC";"DCF3",#N/A,TRUE,"CC";#N/A,#N/A,TRUE,"LBO Analysis";"CC_overview",#N/A,TRUE,"CC";"RR_summary",#N/A,TRUE,"RR";"Contribution",#N/A,TRUE,"Contribution CC-RR";"CPE_merger_plan",#N/A,TRUE,"CC Merger Plan (CP&amp;E)";#N/A,#N/A,TRUE,"Break-Up";#N/A,#N/A,TRUE,"CC Merger Plan"}</definedName>
    <definedName name="wrn.sales." hidden="1">{"sales",#N/A,FALSE,"Sales";"sales existing",#N/A,FALSE,"Sales";"sales rd1",#N/A,FALSE,"Sales";"sales rd2",#N/A,FALSE,"Sales"}</definedName>
    <definedName name="wrn.Sapere." hidden="1">{"risultati",#N/A,FALSE,"Revenues";"ricavi advertising",#N/A,FALSE,"Revenues";"ricavi e-commerce",#N/A,FALSE,"Revenues";"ricavi fee for content",#N/A,FALSE,"Revenues";"costi infrastruttura",#N/A,FALSE,"Costi";"altri costi",#N/A,FALSE,"Costi";"conto economico",#N/A,FALSE,"Conto economico";"Flussi di cassa",#N/A,FALSE,"FCF"}</definedName>
    <definedName name="wrn.Scritture." hidden="1">{"Scritture",#N/A,FALSE,"Scritture"}</definedName>
    <definedName name="wrn.seperate_terminals." hidden="1">{"Terminal_1",#N/A,FALSE,"New CAPEX";"Terminal_2",#N/A,FALSE,"New CAPEX";"Terminal_3",#N/A,FALSE,"New CAPEX"}</definedName>
    <definedName name="wrn.SHORT." hidden="1">{"CREDIT STATISTICS",#N/A,FALSE,"STATS";"CF_AND_IS",#N/A,FALSE,"PLAN";"BALSHEET",#N/A,FALSE,"BALANCE SHEET"}</definedName>
    <definedName name="wrn.SKSCS1." hidden="1">{#N/A,#N/A,FALSE,"Antony Financials";#N/A,#N/A,FALSE,"Cowboy Financials";#N/A,#N/A,FALSE,"Combined";#N/A,#N/A,FALSE,"Valuematrix";#N/A,#N/A,FALSE,"DCFAntony";#N/A,#N/A,FALSE,"DCFCowboy";#N/A,#N/A,FALSE,"DCFCombined"}</definedName>
    <definedName name="wrn.Soft._.Drinks." hidden="1">{#N/A,#N/A,FALSE,"Soft Drinks";#N/A,#N/A,FALSE,"Club Soft";#N/A,#N/A,FALSE,"Club Mixers";#N/A,#N/A,FALSE,"TK";#N/A,#N/A,FALSE,"Cidona";#N/A,#N/A,FALSE,"Britvic";#N/A,#N/A,FALSE,"Mi Wadi";#N/A,#N/A,FALSE,"Pepsi";#N/A,#N/A,FALSE,"7UP";#N/A,#N/A,FALSE,"Schweppes";#N/A,#N/A,FALSE,"Wholesale";#N/A,#N/A,FALSE,"Other Soft Drinks"}</definedName>
    <definedName name="wrn.Standard." hidden="1">{"Financials",#N/A,FALSE,"Financials";"AVP",#N/A,FALSE,"AVP";"DCF",#N/A,FALSE,"DCF";"CSC",#N/A,FALSE,"CSC";"Deal_Comp",#N/A,FALSE,"DealComp"}</definedName>
    <definedName name="wrn.Standard_10y." hidden="1">{"Stand_10y",#N/A,FALSE,"LocCur";"Stand_10y",#N/A,FALSE,"DM"}</definedName>
    <definedName name="wrn.SUMMARY." hidden="1">{"Section 1",#N/A,TRUE,"Summary";"Section 2",#N/A,TRUE,"Summary";"Section 3",#N/A,TRUE,"Summary";"Section 4",#N/A,TRUE,"Summary"}</definedName>
    <definedName name="wrn.Summary_PL." hidden="1">{"profit and loss",#N/A,FALSE,"Summary";"revenues",#N/A,FALSE,"Summary";"COSTS",#N/A,FALSE,"Summary"}</definedName>
    <definedName name="wrn.SummaryPgs." hidden="1">{#N/A,#N/A,FALSE,"CreditStat";#N/A,#N/A,FALSE,"SPbrkup";#N/A,#N/A,FALSE,"MerSPsyn";#N/A,#N/A,FALSE,"MerSPwKCsyn";#N/A,#N/A,FALSE,"MerSPwKCsyn (2)";#N/A,#N/A,FALSE,"CreditStat (2)"}</definedName>
    <definedName name="wrn.TARGET._.DCF." hidden="1">{"targetdcf",#N/A,FALSE,"Merger consequences";"TARGETASSU",#N/A,FALSE,"Merger consequences";"TERMINAL VALUE",#N/A,FALSE,"Merger consequences"}</definedName>
    <definedName name="wrn.Tariff._.Analysis." hidden="1">{"Tarifica91",#N/A,FALSE,"Tariffs";"Tarifica92",#N/A,FALSE,"Tariffs";"Tarifica93",#N/A,FALSE,"Tariffs";"Tarifica94",#N/A,FALSE,"Tariffs";"Tarifica95",#N/A,FALSE,"Tariffs";"Tarifica96",#N/A,FALSE,"Tariffs"}</definedName>
    <definedName name="wrn.Tariff._.Comaprison." hidden="1">{"Tariff Comparison",#N/A,FALSE,"Benchmarking";"Tariff Comparison 2",#N/A,FALSE,"Benchmarking";"Tariff Comparison 3",#N/A,FALSE,"Benchmarking"}</definedName>
    <definedName name="wrn.Telstra._.Inputs." hidden="1">{"Inputs",#N/A,FALSE,"US_FL";"Inputs",#N/A,FALSE,"EUROPE_FL";"Inputs",#N/A,FALSE,"ASIA_FL"}</definedName>
    <definedName name="wrn.Telstra._.Output." hidden="1">{"Output",#N/A,FALSE,"US_FL";"Output",#N/A,FALSE,"EUROPE_FL";"Output",#N/A,FALSE,"ASIA_FL"}</definedName>
    <definedName name="wrn.test." hidden="1">{"test2",#N/A,TRUE,"Prices"}</definedName>
    <definedName name="wrn.Tutto." hidden="1">{"ProspettoImposte",#N/A,FALSE,"Prospetto imposte";"Scritture",#N/A,FALSE,"Scritture"}</definedName>
    <definedName name="wrn.Tweety." hidden="1">{#N/A,#N/A,FALSE,"A&amp;E";#N/A,#N/A,FALSE,"HighTop";#N/A,#N/A,FALSE,"JG";#N/A,#N/A,FALSE,"RI";#N/A,#N/A,FALSE,"woHT";#N/A,#N/A,FALSE,"woHT&amp;JG"}</definedName>
    <definedName name="wrn.Umsatz." hidden="1">{#N/A,#N/A,FALSE,"Umsatz";#N/A,#N/A,FALSE,"Base V.02";#N/A,#N/A,FALSE,"Charts"}</definedName>
    <definedName name="wrn.Upper._.Case." hidden="1">{"presentation","onepurchase",FALSE,"Inputs and Calculations";"presentation","onepool",FALSE,"Inputs and Calculations";"presentation","twopool",FALSE,"Inputs and Calculations";"presentation","twopurchase",FALSE,"Inputs and Calculations";"presentation","threepurchase",FALSE,"Inputs and Calculations";"presentation","threepool",FALSE,"Inputs and Calculations";"presentation","fourpool",FALSE,"Inputs and Calculations";"presentation","fourpurchase",FALSE,"Inputs and Calculations";"presentation","fivepool",FALSE,"Inputs and Calculations";"presentation","fivepurchase",FALSE,"Inputs and Calculations";"presentation","sixpool",FALSE,"Inputs and Calculations";"presentation","sixpurchase",FALSE,"Inputs and Calculations";"presentation","sevenpool",FALSE,"Inputs and Calculations";"presentation","sevenpurchase",FALSE,"Inputs and Calculations";"presentation","eightpool",FALSE,"Inputs and Calculations";"presentation","eightpurchase",FALSE,"Inputs and Calculations";"presentation","ninepool",FALSE,"Inputs and Calculations";"presentation","ninepurchase",FALSE,"Inputs and Calculations";"presentation","tenpool",FALSE,"Inputs and Calculations";"presentation","tenpurchase",FALSE,"Inputs and Calculations"}</definedName>
    <definedName name="wrn.USW." hidden="1">{"IS",#N/A,FALSE,"IS";"RPTIS",#N/A,FALSE,"RPTIS";"STATS",#N/A,FALSE,"STATS";"BS",#N/A,FALSE,"BS"}</definedName>
    <definedName name="wrn.valderrama." hidden="1">{"valderrama1",#N/A,FALSE,"Pro Forma";"valderrama",#N/A,FALSE,"Pro Forma"}</definedName>
    <definedName name="wrn.valuation." hidden="1">{#N/A,#N/A,FALSE,"Valuation";#N/A,#N/A,FALSE,"Valuation (5)";#N/A,#N/A,FALSE,"Valuation (2)";#N/A,#N/A,FALSE,"Valuation (3)"}</definedName>
    <definedName name="wrn.Valuation._.Package._.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Summary." hidden="1">{#N/A,#N/A,FALSE,"Summary";#N/A,#N/A,FALSE,"Base Materials";#N/A,#N/A,FALSE,"Construction";#N/A,#N/A,FALSE,"Packaging";#N/A,#N/A,FALSE,"Transportation"}</definedName>
    <definedName name="wrn.Wacc." hidden="1">{"Area1",#N/A,FALSE,"OREWACC";"Area2",#N/A,FALSE,"OREWACC"}</definedName>
    <definedName name="wrn.Wacc.1" hidden="1">{"Area1",#N/A,FALSE,"OREWACC";"Area2",#N/A,FALSE,"OREWACC"}</definedName>
    <definedName name="wrn.Water." hidden="1">{#N/A,#N/A,FALSE,"Water";#N/A,#N/A,FALSE,"Ballygowan";#N/A,#N/A,FALSE,"Volvic"}</definedName>
    <definedName name="wrn.whole._.document." hidden="1">{"page 1",#N/A,FALSE,"A";"page 2",#N/A,FALSE,"A";"page 3",#N/A,FALSE,"A";"page 4",#N/A,FALSE,"A";"page 5",#N/A,FALSE,"A";"page 6",#N/A,FALSE,"A";"page 7",#N/A,FALSE,"A";"page 8",#N/A,FALSE,"A";"page 9",#N/A,FALSE,"A";"page 10",#N/A,FALSE,"A";"page 11",#N/A,FALSE,"A";"page 12",#N/A,FALSE,"A";"page 13",#N/A,FALSE,"A";"page 14",#N/A,FALSE,"A"}</definedName>
    <definedName name="wrn.WholeShabang."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ineSpirits." hidden="1">{#N/A,#N/A,FALSE,"W&amp;Spirits";#N/A,#N/A,FALSE,"Grants";#N/A,#N/A,FALSE,"CCB"}</definedName>
    <definedName name="wrn.Worksheets." hidden="1">{#N/A,#N/A,FALSE,"Base Materials";#N/A,#N/A,FALSE,"Construction";#N/A,#N/A,FALSE,"Packaging";#N/A,#N/A,FALSE,"Transportation"}</definedName>
    <definedName name="wrn.YTD." hidden="1">{"Chemical Division",#N/A,FALSE,"YTD";"Divisions",#N/A,FALSE,"YTD"}</definedName>
    <definedName name="wrn_eva" hidden="1">{"EVA",#N/A,FALSE,"EVA";"WACC",#N/A,FALSE,"WACC"}</definedName>
    <definedName name="wrn_otpt" hidden="1">{"DCF","UPSIDE CASE",FALSE,"Sheet1";"DCF","BASE CASE",FALSE,"Sheet1";"DCF","DOWNSIDE CASE",FALSE,"Sheet1"}</definedName>
    <definedName name="wrn1.Bewegungsbilanz" hidden="1">{#N/A,#N/A,FALSE,"Mittelherkunft";#N/A,#N/A,FALSE,"Mittelverwendung"}</definedName>
    <definedName name="wrn2.Bplan." hidden="1">{#N/A,#N/A,FALSE,"F_Plan";#N/A,#N/A,FALSE,"Parameter"}</definedName>
    <definedName name="wrwrwrwr"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wvu.cash." hidden="1">{TRUE,TRUE,-1.25,-15.5,456.75,279.75,FALSE,FALSE,TRUE,TRUE,0,1,18,1,199,6,3,4,TRUE,TRUE,3,TRUE,1,TRUE,100,"Swvu.cash.","ACwvu.cash.",1,FALSE,FALSE,0.511811023622047,0.511811023622047,0.511811023622047,0.511811023622047,1,"","",FALSE,FALSE,FALSE,FALSE,1,#N/A,1,1,#DIV/0!,FALSE,"Rwvu.cash.",#N/A,FALSE,FALSE}</definedName>
    <definedName name="wvu.Page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wvu.Page2."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wvu.Page3."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wvu.Page4."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wvu.profits." hidden="1">{TRUE,TRUE,-1.25,-15.5,456.75,279.75,FALSE,FALSE,TRUE,TRUE,0,1,21,1,127,6,3,4,TRUE,TRUE,3,TRUE,1,TRUE,100,"Swvu.profits.","ACwvu.profits.",1,FALSE,FALSE,0.511811023622047,0.511811023622047,0.511811023622047,0.511811023622047,1,"","",FALSE,FALSE,FALSE,FALSE,1,#N/A,1,1,#DIV/0!,FALSE,"Rwvu.profits.",#N/A,FALSE,FALSE}</definedName>
    <definedName name="wvu.turnover." hidden="1">{TRUE,TRUE,-1.25,-15.5,456.75,279.75,FALSE,FALSE,TRUE,TRUE,0,1,8,1,4,6,3,4,TRUE,TRUE,3,TRUE,1,TRUE,100,"Swvu.turnover.","ACwvu.turnover.",1,FALSE,FALSE,0.511811023622047,0.511811023622047,0.511811023622047,0.511811023622047,1,"","",FALSE,FALSE,FALSE,FALSE,1,#N/A,1,1,#DIV/0!,FALSE,"Rwvu.turnover.",#N/A,FALSE,FALSE}</definedName>
    <definedName name="WW" hidden="1">{"page1",#N/A,TRUE,"CSC";"page2",#N/A,TRUE,"CSC"}</definedName>
    <definedName name="wwefwefwfe"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ww" hidden="1">{"DCF","UPSIDE CASE",FALSE,"Sheet1";"DCF","BASE CASE",FALSE,"Sheet1";"DCF","DOWNSIDE CASE",FALSE,"Sheet1"}</definedName>
    <definedName name="wwwwww" hidden="1">{"'WEB azoc prov'!$B$85:$L$123"}</definedName>
    <definedName name="X" hidden="1">"46KN0SUQSIFNYA2DJUNKLLSZW"</definedName>
    <definedName name="xcz" hidden="1">{"'pg(12)'!$B$1:$N$16"}</definedName>
    <definedName name="xx" hidden="1">{"Budgetvergleich",#N/A,TRUE,"KSTGES.XLS";"Budgetvergleich",#N/A,TRUE,"KST10.XLS";"Budgetvergleich",#N/A,TRUE,"KST11.XLS";"Budgetvergleich",#N/A,TRUE,"KST12.XLS";"Budgetvergleich",#N/A,TRUE,"KST15.XLS";"Budgetvergleich",#N/A,TRUE,"KST20.XLS";"Budgetvergleich",#N/A,TRUE,"KST25.XLS";"Budgetvergleich",#N/A,TRUE,"KST30.XLS";"Budgetvergleich",#N/A,TRUE,"KST40.XLS";"Budgetvergleich",#N/A,TRUE,"KST41.XLS";"Budgetvergleich",#N/A,TRUE,"KST45.XLS";"Budgetvergleich",#N/A,TRUE,"KST50.XLS";"Budgetvergleich",#N/A,TRUE,"KST60.XLS";"Budgetvergleich",#N/A,TRUE,"KST61.XLS";"Budgetvergleich",#N/A,TRUE,"KST65.XLS";"Budgetvergleich",#N/A,TRUE,"KST70.XLS";"Budgetvergleich",#N/A,TRUE,"KST80.XLS";"Budgetvergleich",#N/A,TRUE,"KST90.XLS"}</definedName>
    <definedName name="XXX" hidden="1">{#N/A,#N/A,FALSE,"1";#N/A,#N/A,FALSE,"2";#N/A,#N/A,FALSE,"3";#N/A,#N/A,FALSE,"4";#N/A,#N/A,FALSE,"5";#N/A,#N/A,FALSE,"6";#N/A,#N/A,FALSE,"7";#N/A,#N/A,FALSE,"8";#N/A,#N/A,FALSE,"9";#N/A,#N/A,FALSE,"10";#N/A,#N/A,FALSE,"11";#N/A,#N/A,FALSE,"12";#N/A,#N/A,FALSE,"13";#N/A,#N/A,FALSE,"14";#N/A,#N/A,FALSE,"15";#N/A,#N/A,FALSE,"A1";#N/A,#N/A,FALSE,"A2";#N/A,#N/A,FALSE,"A3"}</definedName>
    <definedName name="XXXX"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xy" hidden="1">{#N/A,#N/A,FALSE,"Mittelherkunft";#N/A,#N/A,FALSE,"Mittelverwendung"}</definedName>
    <definedName name="yiopy" hidden="1">{"EVA",#N/A,FALSE,"EVA";"WACC",#N/A,FALSE,"WACC"}</definedName>
    <definedName name="yoi" hidden="1">{"sales",#N/A,FALSE,"Sales";"sales existing",#N/A,FALSE,"Sales";"sales rd1",#N/A,FALSE,"Sales";"sales rd2",#N/A,FALSE,"Sales"}</definedName>
    <definedName name="yop" hidden="1">{"vi1",#N/A,FALSE,"Financial Statements";"vi2",#N/A,FALSE,"Financial Statements";#N/A,#N/A,FALSE,"DCF"}</definedName>
    <definedName name="ytd" hidden="1">{"Acq_matrix",#N/A,FALSE,"Acquisition Matrix"}</definedName>
    <definedName name="ytus"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yue" hidden="1">{"targetdcf",#N/A,FALSE,"Merger consequences";"TARGETASSU",#N/A,FALSE,"Merger consequences";"TERMINAL VALUE",#N/A,FALSE,"Merger consequences"}</definedName>
    <definedName name="yus" hidden="1">{"qchm_dcf",#N/A,FALSE,"QCHMDCF2";"qchm_terminal",#N/A,FALSE,"QCHMDCF2"}</definedName>
    <definedName name="za" hidden="1">{"'WEB azoc prov'!$B$85:$L$123"}</definedName>
    <definedName name="zaza" hidden="1">{"'WEB azoc prov'!$B$85:$L$123"}</definedName>
    <definedName name="zulizlizil"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zulzulzul"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ZZ" hidden="1">{"'WEB azoc prov'!$B$85:$L$123"}</definedName>
    <definedName name="zzzzzzzqqqqq" hidden="1">{"ProspettoImposte",#N/A,FALSE,"Prospetto imposte";"Scritture",#N/A,FALSE,"Scritture"}</definedName>
    <definedName name="zzzzzzzzz" hidden="1">{"'WEB azoc prov'!$B$85:$L$123"}</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175" l="1"/>
  <c r="C16" i="175"/>
  <c r="C18" i="175" s="1"/>
  <c r="C20" i="175" s="1"/>
  <c r="C11" i="175"/>
  <c r="D11" i="175"/>
  <c r="D18" i="175" l="1"/>
  <c r="D20" i="175" s="1"/>
  <c r="D22" i="175" s="1"/>
  <c r="D23" i="175" s="1"/>
  <c r="C22" i="175"/>
  <c r="C23" i="175" s="1"/>
  <c r="E7" i="170" l="1"/>
  <c r="D62" i="183" l="1"/>
  <c r="E47" i="183"/>
  <c r="F46" i="183" s="1"/>
  <c r="D46" i="183"/>
  <c r="E45" i="183"/>
  <c r="E44" i="183"/>
  <c r="E42" i="183"/>
  <c r="D41" i="183"/>
  <c r="E40" i="183"/>
  <c r="E39" i="183"/>
  <c r="D38" i="183"/>
  <c r="F37" i="183"/>
  <c r="E36" i="183"/>
  <c r="F35" i="183"/>
  <c r="D35" i="183"/>
  <c r="E34" i="183"/>
  <c r="E33" i="183"/>
  <c r="D32" i="183"/>
  <c r="E30" i="183"/>
  <c r="E29" i="183"/>
  <c r="E28" i="183"/>
  <c r="E27" i="183"/>
  <c r="D26" i="183"/>
  <c r="E25" i="183"/>
  <c r="E24" i="183"/>
  <c r="E23" i="183"/>
  <c r="E22" i="183"/>
  <c r="E21" i="183"/>
  <c r="E19" i="183"/>
  <c r="E18" i="183"/>
  <c r="E17" i="183"/>
  <c r="E16" i="183"/>
  <c r="D15" i="183"/>
  <c r="F14" i="183"/>
  <c r="E13" i="183"/>
  <c r="E12" i="183"/>
  <c r="E11" i="183"/>
  <c r="C11" i="183"/>
  <c r="D7" i="183" s="1"/>
  <c r="E10" i="183"/>
  <c r="E8" i="183"/>
  <c r="F5" i="183"/>
  <c r="F65" i="183"/>
  <c r="E63" i="183"/>
  <c r="F62" i="183" s="1"/>
  <c r="E61" i="183"/>
  <c r="E60" i="183"/>
  <c r="E59" i="183"/>
  <c r="E58" i="183"/>
  <c r="D57" i="183"/>
  <c r="E53" i="183"/>
  <c r="C53" i="183"/>
  <c r="E67" i="182"/>
  <c r="F66" i="182" s="1"/>
  <c r="C67" i="182"/>
  <c r="D66" i="182" s="1"/>
  <c r="E65" i="182"/>
  <c r="C65" i="182"/>
  <c r="E64" i="182"/>
  <c r="C64" i="182"/>
  <c r="F60" i="182"/>
  <c r="F59" i="182"/>
  <c r="D61" i="182"/>
  <c r="E56" i="182"/>
  <c r="C56" i="182"/>
  <c r="F49" i="182"/>
  <c r="E44" i="182"/>
  <c r="F43" i="182" s="1"/>
  <c r="D43" i="182"/>
  <c r="D35" i="182"/>
  <c r="F35" i="182"/>
  <c r="F34" i="182"/>
  <c r="F33" i="182"/>
  <c r="E32" i="182"/>
  <c r="E31" i="182"/>
  <c r="F20" i="182"/>
  <c r="D19" i="182"/>
  <c r="D18" i="182"/>
  <c r="F13" i="182"/>
  <c r="D13" i="182"/>
  <c r="E12" i="182"/>
  <c r="E11" i="182"/>
  <c r="F38" i="183" l="1"/>
  <c r="F57" i="183"/>
  <c r="F26" i="183"/>
  <c r="F32" i="183"/>
  <c r="F15" i="183"/>
  <c r="D31" i="183"/>
  <c r="D55" i="183" s="1"/>
  <c r="F7" i="183"/>
  <c r="F20" i="183"/>
  <c r="F41" i="183"/>
  <c r="F63" i="182"/>
  <c r="F61" i="182"/>
  <c r="F68" i="182"/>
  <c r="F69" i="182" s="1"/>
  <c r="D30" i="182"/>
  <c r="D63" i="182"/>
  <c r="D68" i="182" s="1"/>
  <c r="D69" i="182" s="1"/>
  <c r="D10" i="182"/>
  <c r="D16" i="182" s="1"/>
  <c r="D20" i="182"/>
  <c r="F30" i="182"/>
  <c r="D26" i="182"/>
  <c r="F26" i="182"/>
  <c r="F40" i="182"/>
  <c r="D40" i="182"/>
  <c r="F16" i="182"/>
  <c r="F52" i="182" s="1"/>
  <c r="D48" i="183" l="1"/>
  <c r="D66" i="183"/>
  <c r="F31" i="183"/>
  <c r="F55" i="183" s="1"/>
  <c r="D47" i="182"/>
  <c r="D52" i="182" s="1"/>
  <c r="D58" i="182" s="1"/>
  <c r="F58" i="182"/>
  <c r="F48" i="183" l="1"/>
  <c r="F66" i="183"/>
  <c r="B12" i="178"/>
  <c r="B19" i="178" s="1"/>
  <c r="B24" i="178" s="1"/>
  <c r="C12" i="178"/>
  <c r="C7" i="176"/>
  <c r="C6" i="179"/>
  <c r="C10" i="179"/>
  <c r="C13" i="179"/>
  <c r="C16" i="179"/>
  <c r="C17" i="179"/>
  <c r="C18" i="179"/>
  <c r="D10" i="179"/>
  <c r="E10" i="179" s="1"/>
  <c r="D5" i="179"/>
  <c r="E5" i="179" s="1"/>
  <c r="B18" i="179"/>
  <c r="B16" i="179"/>
  <c r="B17" i="179" s="1"/>
  <c r="B13" i="179"/>
  <c r="D12" i="179"/>
  <c r="E12" i="179" s="1"/>
  <c r="B10" i="179"/>
  <c r="D9" i="179"/>
  <c r="E9" i="179" s="1"/>
  <c r="D8" i="179"/>
  <c r="E8" i="179" s="1"/>
  <c r="B6" i="179"/>
  <c r="C19" i="178" l="1"/>
  <c r="C24" i="178" s="1"/>
  <c r="D14" i="179"/>
  <c r="D15" i="179"/>
  <c r="E15" i="179" s="1"/>
  <c r="D13" i="179"/>
  <c r="E13" i="179" s="1"/>
  <c r="D18" i="179"/>
  <c r="D6" i="179"/>
  <c r="E6" i="179" s="1"/>
  <c r="D4" i="179"/>
  <c r="E4" i="179" s="1"/>
  <c r="D16" i="179"/>
  <c r="E16" i="179" s="1"/>
  <c r="D17" i="179" l="1"/>
  <c r="E17" i="179" s="1"/>
  <c r="C11" i="115" l="1"/>
  <c r="D11" i="115" s="1"/>
  <c r="E11" i="115" s="1"/>
  <c r="B11" i="115"/>
  <c r="C11" i="176"/>
  <c r="C12" i="176" l="1"/>
  <c r="C13" i="176" s="1"/>
  <c r="D17" i="174" l="1"/>
  <c r="D16" i="174"/>
  <c r="D8" i="174"/>
  <c r="D19" i="173"/>
  <c r="C16" i="173"/>
  <c r="D13" i="173"/>
  <c r="D11" i="173"/>
  <c r="D9" i="173"/>
  <c r="B21" i="172"/>
  <c r="D21" i="172" s="1"/>
  <c r="E21" i="172" s="1"/>
  <c r="D20" i="172"/>
  <c r="E20" i="172" s="1"/>
  <c r="D19" i="172"/>
  <c r="D18" i="172"/>
  <c r="E18" i="172" s="1"/>
  <c r="C17" i="172"/>
  <c r="D17" i="172" s="1"/>
  <c r="E17" i="172" s="1"/>
  <c r="B17" i="172"/>
  <c r="B22" i="172"/>
  <c r="D12" i="172"/>
  <c r="E12" i="172" s="1"/>
  <c r="E9" i="172"/>
  <c r="D9" i="172"/>
  <c r="D8" i="172"/>
  <c r="E8" i="172" s="1"/>
  <c r="D7" i="172"/>
  <c r="E7" i="172" s="1"/>
  <c r="D6" i="172"/>
  <c r="C10" i="172"/>
  <c r="C13" i="172" s="1"/>
  <c r="B10" i="172"/>
  <c r="B13" i="172" s="1"/>
  <c r="E21" i="171"/>
  <c r="F21" i="171" s="1"/>
  <c r="B18" i="171"/>
  <c r="F16" i="171"/>
  <c r="G16" i="171" s="1"/>
  <c r="B16" i="171"/>
  <c r="F15" i="171"/>
  <c r="G15" i="171" s="1"/>
  <c r="B15" i="171"/>
  <c r="E13" i="171"/>
  <c r="B13" i="171"/>
  <c r="C11" i="171"/>
  <c r="E10" i="171"/>
  <c r="F10" i="171" s="1"/>
  <c r="G10" i="171" s="1"/>
  <c r="B10" i="171"/>
  <c r="B9" i="171"/>
  <c r="B11" i="171" s="1"/>
  <c r="E7" i="171"/>
  <c r="F7" i="171" s="1"/>
  <c r="G7" i="171" s="1"/>
  <c r="D6" i="171"/>
  <c r="C6" i="171"/>
  <c r="C8" i="171" s="1"/>
  <c r="C12" i="171" s="1"/>
  <c r="C14" i="171" s="1"/>
  <c r="C17" i="171" s="1"/>
  <c r="C19" i="171" s="1"/>
  <c r="C20" i="171" s="1"/>
  <c r="B6" i="171"/>
  <c r="B8" i="171" s="1"/>
  <c r="E5" i="171"/>
  <c r="F5" i="171" s="1"/>
  <c r="G5" i="171" s="1"/>
  <c r="E4" i="171"/>
  <c r="F4" i="171" s="1"/>
  <c r="G4" i="171" s="1"/>
  <c r="D17" i="173" l="1"/>
  <c r="B24" i="172"/>
  <c r="D4" i="174"/>
  <c r="D10" i="173"/>
  <c r="D18" i="173"/>
  <c r="B15" i="173"/>
  <c r="B20" i="173" s="1"/>
  <c r="D7" i="174"/>
  <c r="D13" i="172"/>
  <c r="E13" i="172" s="1"/>
  <c r="D15" i="172"/>
  <c r="E15" i="172" s="1"/>
  <c r="D23" i="172"/>
  <c r="D7" i="173"/>
  <c r="D12" i="173"/>
  <c r="D10" i="174"/>
  <c r="D13" i="174"/>
  <c r="D11" i="174"/>
  <c r="D15" i="174"/>
  <c r="B3" i="173"/>
  <c r="B14" i="173" s="1"/>
  <c r="D4" i="173"/>
  <c r="D8" i="173"/>
  <c r="B18" i="174"/>
  <c r="D6" i="174"/>
  <c r="D14" i="174"/>
  <c r="D16" i="173"/>
  <c r="D3" i="174"/>
  <c r="D5" i="173"/>
  <c r="D12" i="174"/>
  <c r="D9" i="174"/>
  <c r="C18" i="174"/>
  <c r="D5" i="174"/>
  <c r="C3" i="173"/>
  <c r="C15" i="173"/>
  <c r="D10" i="172"/>
  <c r="E10" i="172" s="1"/>
  <c r="C22" i="172"/>
  <c r="D4" i="172"/>
  <c r="E4" i="172" s="1"/>
  <c r="E11" i="171"/>
  <c r="F11" i="171" s="1"/>
  <c r="G11" i="171" s="1"/>
  <c r="D12" i="171"/>
  <c r="D14" i="171" s="1"/>
  <c r="D17" i="171" s="1"/>
  <c r="D19" i="171" s="1"/>
  <c r="B12" i="171"/>
  <c r="B14" i="171" s="1"/>
  <c r="B17" i="171" s="1"/>
  <c r="B19" i="171" s="1"/>
  <c r="F13" i="171"/>
  <c r="G13" i="171" s="1"/>
  <c r="F9" i="171"/>
  <c r="G9" i="171" s="1"/>
  <c r="F18" i="171"/>
  <c r="G18" i="171" s="1"/>
  <c r="E6" i="171"/>
  <c r="F6" i="171" s="1"/>
  <c r="G6" i="171" s="1"/>
  <c r="E8" i="171"/>
  <c r="D18" i="174" l="1"/>
  <c r="C20" i="173"/>
  <c r="D20" i="173" s="1"/>
  <c r="D15" i="173"/>
  <c r="C14" i="173"/>
  <c r="D14" i="173" s="1"/>
  <c r="D3" i="173"/>
  <c r="C24" i="172"/>
  <c r="D24" i="172" s="1"/>
  <c r="E24" i="172" s="1"/>
  <c r="D22" i="172"/>
  <c r="E22" i="172" s="1"/>
  <c r="E12" i="171"/>
  <c r="F8" i="171"/>
  <c r="G8" i="171" s="1"/>
  <c r="F12" i="171" l="1"/>
  <c r="G12" i="171" s="1"/>
  <c r="E14" i="171"/>
  <c r="F14" i="171" l="1"/>
  <c r="G14" i="171" s="1"/>
  <c r="E17" i="171"/>
  <c r="F17" i="171" l="1"/>
  <c r="G17" i="171" s="1"/>
  <c r="E19" i="171"/>
  <c r="F19" i="171" l="1"/>
  <c r="G19" i="171" s="1"/>
  <c r="E20" i="171"/>
  <c r="F20" i="171" s="1"/>
  <c r="G20" i="171" s="1"/>
  <c r="G6" i="101" l="1"/>
  <c r="C6" i="103"/>
  <c r="C6" i="156" s="1"/>
  <c r="D6" i="156" s="1"/>
  <c r="E9" i="132"/>
  <c r="F9" i="132" s="1"/>
  <c r="H6" i="101"/>
  <c r="H5" i="101"/>
  <c r="H4" i="101"/>
  <c r="G5" i="101"/>
  <c r="G4" i="101"/>
  <c r="C12" i="100"/>
  <c r="C11" i="100"/>
  <c r="C10" i="100" s="1"/>
  <c r="D10" i="100" s="1"/>
  <c r="E10" i="100" s="1"/>
  <c r="E7" i="110"/>
  <c r="B13" i="149"/>
  <c r="D13" i="149" s="1"/>
  <c r="E13" i="149" s="1"/>
  <c r="B14" i="149"/>
  <c r="D14" i="149" s="1"/>
  <c r="E14" i="149" s="1"/>
  <c r="B4" i="113"/>
  <c r="C4" i="117"/>
  <c r="D8" i="114"/>
  <c r="E8" i="114" s="1"/>
  <c r="D7" i="114"/>
  <c r="D6" i="114"/>
  <c r="D5" i="114"/>
  <c r="E5" i="114" s="1"/>
  <c r="D4" i="114"/>
  <c r="E4" i="114" s="1"/>
  <c r="D8" i="113"/>
  <c r="E8" i="113" s="1"/>
  <c r="D7" i="113"/>
  <c r="E7" i="113" s="1"/>
  <c r="D5" i="113"/>
  <c r="E5" i="113" s="1"/>
  <c r="D7" i="167"/>
  <c r="D5" i="167"/>
  <c r="E5" i="167" s="1"/>
  <c r="D9" i="156"/>
  <c r="E9" i="156" s="1"/>
  <c r="D8" i="156"/>
  <c r="C7" i="156"/>
  <c r="D7" i="156" s="1"/>
  <c r="E7" i="156" s="1"/>
  <c r="D4" i="104"/>
  <c r="E4" i="104" s="1"/>
  <c r="D9" i="103"/>
  <c r="D7" i="103"/>
  <c r="E7" i="103" s="1"/>
  <c r="D8" i="100"/>
  <c r="E8" i="100" s="1"/>
  <c r="D5" i="100"/>
  <c r="E5" i="100" s="1"/>
  <c r="C10" i="109"/>
  <c r="C9" i="142"/>
  <c r="C6" i="142"/>
  <c r="C5" i="142"/>
  <c r="D16" i="100"/>
  <c r="E16" i="100" s="1"/>
  <c r="D6" i="141"/>
  <c r="C8" i="149"/>
  <c r="D14" i="102"/>
  <c r="K7" i="160"/>
  <c r="J7" i="160"/>
  <c r="I7" i="160"/>
  <c r="K5" i="160"/>
  <c r="J5" i="160"/>
  <c r="I5" i="160"/>
  <c r="H5" i="160"/>
  <c r="K3" i="160"/>
  <c r="J3" i="160"/>
  <c r="I3" i="160"/>
  <c r="H3" i="160"/>
  <c r="B7" i="160"/>
  <c r="H7" i="160"/>
  <c r="B4" i="156"/>
  <c r="B10" i="109"/>
  <c r="D11" i="109"/>
  <c r="E11" i="109"/>
  <c r="D9" i="109"/>
  <c r="E9" i="109"/>
  <c r="D4" i="170"/>
  <c r="E4" i="170" s="1"/>
  <c r="D13" i="170"/>
  <c r="E13" i="170" s="1"/>
  <c r="D12" i="170"/>
  <c r="E12" i="170" s="1"/>
  <c r="D10" i="170"/>
  <c r="D9" i="170"/>
  <c r="B4" i="117"/>
  <c r="B6" i="117"/>
  <c r="B6" i="116"/>
  <c r="B7" i="115"/>
  <c r="B5" i="115"/>
  <c r="D5" i="115" s="1"/>
  <c r="E5" i="115" s="1"/>
  <c r="B10" i="114"/>
  <c r="B10" i="167"/>
  <c r="B4" i="110"/>
  <c r="B5" i="109"/>
  <c r="B6" i="156"/>
  <c r="B7" i="105"/>
  <c r="B15" i="104"/>
  <c r="B6" i="104"/>
  <c r="E7" i="132"/>
  <c r="F7" i="132"/>
  <c r="E5" i="132"/>
  <c r="F5" i="132"/>
  <c r="E6" i="132"/>
  <c r="F6" i="132"/>
  <c r="D7" i="110"/>
  <c r="C4" i="110"/>
  <c r="D5" i="141"/>
  <c r="D7" i="142"/>
  <c r="D5" i="105"/>
  <c r="E5" i="105"/>
  <c r="D6" i="101"/>
  <c r="B10" i="142"/>
  <c r="B7" i="141"/>
  <c r="B3" i="141"/>
  <c r="D11" i="113"/>
  <c r="E11" i="113"/>
  <c r="C34" i="100"/>
  <c r="D33" i="100"/>
  <c r="E33" i="100"/>
  <c r="D32" i="100"/>
  <c r="D34" i="100"/>
  <c r="D5" i="117"/>
  <c r="E5" i="117"/>
  <c r="D5" i="116"/>
  <c r="C6" i="116"/>
  <c r="D6" i="116"/>
  <c r="E6" i="116"/>
  <c r="C14" i="155"/>
  <c r="B29" i="143"/>
  <c r="B36" i="143"/>
  <c r="C4" i="154"/>
  <c r="C9" i="154"/>
  <c r="C25" i="155"/>
  <c r="C7" i="155"/>
  <c r="C19" i="157"/>
  <c r="D19" i="157"/>
  <c r="C5" i="157"/>
  <c r="C16" i="118"/>
  <c r="C11" i="118"/>
  <c r="E25" i="144"/>
  <c r="F24" i="144"/>
  <c r="E35" i="144"/>
  <c r="F33" i="144"/>
  <c r="D25" i="145"/>
  <c r="D19" i="145"/>
  <c r="E15" i="145"/>
  <c r="E5" i="145"/>
  <c r="C4" i="143"/>
  <c r="D9" i="142"/>
  <c r="C10" i="142"/>
  <c r="E10" i="144"/>
  <c r="C8" i="118"/>
  <c r="C21" i="143"/>
  <c r="C20" i="143"/>
  <c r="C7" i="143"/>
  <c r="D48" i="145"/>
  <c r="E44" i="145"/>
  <c r="C16" i="143"/>
  <c r="E60" i="144"/>
  <c r="F58" i="144"/>
  <c r="E57" i="144"/>
  <c r="F54" i="144" s="1"/>
  <c r="F61" i="144" s="1"/>
  <c r="F62" i="144" s="1"/>
  <c r="E56" i="144"/>
  <c r="E55" i="144"/>
  <c r="F52" i="144"/>
  <c r="F51" i="144"/>
  <c r="F40" i="144"/>
  <c r="F29" i="144"/>
  <c r="F28" i="144"/>
  <c r="F27" i="144"/>
  <c r="F23" i="144"/>
  <c r="F19" i="144"/>
  <c r="F18" i="144"/>
  <c r="F12" i="144"/>
  <c r="F8" i="144"/>
  <c r="F7" i="144"/>
  <c r="F6" i="144"/>
  <c r="D25" i="155"/>
  <c r="D23" i="155"/>
  <c r="D22" i="155"/>
  <c r="E22" i="155"/>
  <c r="F22" i="155"/>
  <c r="D20" i="155"/>
  <c r="E20" i="155"/>
  <c r="F20" i="155"/>
  <c r="C7" i="105"/>
  <c r="H9" i="139"/>
  <c r="H11" i="139"/>
  <c r="H17" i="139"/>
  <c r="C8" i="139"/>
  <c r="C10" i="139"/>
  <c r="C17" i="139"/>
  <c r="G9" i="139"/>
  <c r="G11" i="139"/>
  <c r="D11" i="157"/>
  <c r="D10" i="157"/>
  <c r="D17" i="157"/>
  <c r="E17" i="157"/>
  <c r="F17" i="157"/>
  <c r="D16" i="157"/>
  <c r="E16" i="157"/>
  <c r="F16" i="157"/>
  <c r="C16" i="155"/>
  <c r="C13" i="155"/>
  <c r="C18" i="155"/>
  <c r="D13" i="155"/>
  <c r="E16" i="155"/>
  <c r="C5" i="109"/>
  <c r="D11" i="155"/>
  <c r="E11" i="155"/>
  <c r="F11" i="155"/>
  <c r="D10" i="155"/>
  <c r="E10" i="155"/>
  <c r="F10" i="155"/>
  <c r="D9" i="155"/>
  <c r="E9" i="155"/>
  <c r="F9" i="155"/>
  <c r="D8" i="155"/>
  <c r="D14" i="157"/>
  <c r="E14" i="157"/>
  <c r="F14" i="157"/>
  <c r="D8" i="157"/>
  <c r="E8" i="157"/>
  <c r="F8" i="157"/>
  <c r="D6" i="157"/>
  <c r="E6" i="157"/>
  <c r="F6" i="157"/>
  <c r="D8" i="154"/>
  <c r="D7" i="154"/>
  <c r="D6" i="154"/>
  <c r="C5" i="154"/>
  <c r="D5" i="154"/>
  <c r="D6" i="110"/>
  <c r="E6" i="110"/>
  <c r="B7" i="157"/>
  <c r="B31" i="157"/>
  <c r="E21" i="157"/>
  <c r="F21" i="157"/>
  <c r="E19" i="157"/>
  <c r="F19" i="157"/>
  <c r="B12" i="157"/>
  <c r="C12" i="157"/>
  <c r="D10" i="156"/>
  <c r="B13" i="155"/>
  <c r="B18" i="155"/>
  <c r="B6" i="155"/>
  <c r="B5" i="155"/>
  <c r="B12" i="155"/>
  <c r="B38" i="155"/>
  <c r="E27" i="155"/>
  <c r="F27" i="155"/>
  <c r="E23" i="155"/>
  <c r="F23" i="155"/>
  <c r="E17" i="155"/>
  <c r="F17" i="155"/>
  <c r="E15" i="155"/>
  <c r="E14" i="155"/>
  <c r="F14" i="155"/>
  <c r="E8" i="155"/>
  <c r="F8" i="155"/>
  <c r="E10" i="157"/>
  <c r="F10" i="157"/>
  <c r="B9" i="157"/>
  <c r="B13" i="157"/>
  <c r="B15" i="157"/>
  <c r="B18" i="157"/>
  <c r="B29" i="157"/>
  <c r="B13" i="154"/>
  <c r="B9" i="154"/>
  <c r="E14" i="106"/>
  <c r="F14" i="106"/>
  <c r="E13" i="106"/>
  <c r="F13" i="106"/>
  <c r="E12" i="106"/>
  <c r="F12" i="106"/>
  <c r="D11" i="106"/>
  <c r="D15" i="106"/>
  <c r="D5" i="106"/>
  <c r="D10" i="106"/>
  <c r="E10" i="106"/>
  <c r="F10" i="106"/>
  <c r="C11" i="106"/>
  <c r="C15" i="106"/>
  <c r="C5" i="106"/>
  <c r="C10" i="106"/>
  <c r="C16" i="106"/>
  <c r="C18" i="106"/>
  <c r="C21" i="106"/>
  <c r="C23" i="106"/>
  <c r="B11" i="106"/>
  <c r="B15" i="106"/>
  <c r="B5" i="106"/>
  <c r="B10" i="106"/>
  <c r="D12" i="154"/>
  <c r="F9" i="144"/>
  <c r="D8" i="115"/>
  <c r="D7" i="109"/>
  <c r="E7" i="109"/>
  <c r="D10" i="109"/>
  <c r="E10" i="109"/>
  <c r="H13" i="145"/>
  <c r="M56" i="145"/>
  <c r="M50" i="145"/>
  <c r="M44" i="145"/>
  <c r="E58" i="145"/>
  <c r="E7" i="145"/>
  <c r="C6" i="143"/>
  <c r="F36" i="144"/>
  <c r="F30" i="144"/>
  <c r="F20" i="144"/>
  <c r="F13" i="144"/>
  <c r="F16" i="144"/>
  <c r="G8" i="146"/>
  <c r="B35" i="106"/>
  <c r="D35" i="106"/>
  <c r="E35" i="106"/>
  <c r="F35" i="106"/>
  <c r="C3" i="141"/>
  <c r="D3" i="141" s="1"/>
  <c r="D6" i="105"/>
  <c r="E6" i="105"/>
  <c r="E47" i="145"/>
  <c r="C17" i="143"/>
  <c r="E35" i="145"/>
  <c r="E26" i="145"/>
  <c r="C10" i="143"/>
  <c r="E40" i="145"/>
  <c r="C15" i="143"/>
  <c r="E37" i="145"/>
  <c r="E32" i="145"/>
  <c r="C12" i="143"/>
  <c r="E20" i="145"/>
  <c r="C9" i="143"/>
  <c r="E63" i="145"/>
  <c r="C22" i="143"/>
  <c r="C35" i="143"/>
  <c r="C7" i="141"/>
  <c r="C9" i="141" s="1"/>
  <c r="D9" i="141" s="1"/>
  <c r="D19" i="118"/>
  <c r="D5" i="118"/>
  <c r="D9" i="113"/>
  <c r="E9" i="113"/>
  <c r="F6" i="101"/>
  <c r="D6" i="142"/>
  <c r="D4" i="142"/>
  <c r="D54" i="144"/>
  <c r="D61" i="144"/>
  <c r="D62" i="144"/>
  <c r="D39" i="144"/>
  <c r="D8" i="142"/>
  <c r="D5" i="142"/>
  <c r="D3" i="142"/>
  <c r="D8" i="141"/>
  <c r="D4" i="141"/>
  <c r="C10" i="119"/>
  <c r="B10" i="119"/>
  <c r="D9" i="119"/>
  <c r="D8" i="119"/>
  <c r="D7" i="119"/>
  <c r="D6" i="119"/>
  <c r="D5" i="119"/>
  <c r="D4" i="119"/>
  <c r="D8" i="117"/>
  <c r="D4" i="116"/>
  <c r="E4" i="116"/>
  <c r="D10" i="115"/>
  <c r="E10" i="115"/>
  <c r="D9" i="115"/>
  <c r="E9" i="115"/>
  <c r="C7" i="115"/>
  <c r="D6" i="115"/>
  <c r="E6" i="115"/>
  <c r="C4" i="115"/>
  <c r="D8" i="110"/>
  <c r="E8" i="110"/>
  <c r="D5" i="110"/>
  <c r="E5" i="110"/>
  <c r="D8" i="109"/>
  <c r="D6" i="109"/>
  <c r="E6" i="109"/>
  <c r="D6" i="131"/>
  <c r="E6" i="131"/>
  <c r="C15" i="118"/>
  <c r="D15" i="118"/>
  <c r="D7" i="131"/>
  <c r="E7" i="131"/>
  <c r="E22" i="106"/>
  <c r="F22" i="106"/>
  <c r="E20" i="106"/>
  <c r="F20" i="106"/>
  <c r="E19" i="106"/>
  <c r="F19" i="106"/>
  <c r="E17" i="106"/>
  <c r="F17" i="106"/>
  <c r="E9" i="106"/>
  <c r="F9" i="106"/>
  <c r="E6" i="106"/>
  <c r="F6" i="106"/>
  <c r="E5" i="106"/>
  <c r="F5" i="106"/>
  <c r="C5" i="146"/>
  <c r="C13" i="146"/>
  <c r="D18" i="118"/>
  <c r="D12" i="118"/>
  <c r="D11" i="118"/>
  <c r="D10" i="118"/>
  <c r="D9" i="118"/>
  <c r="D7" i="118"/>
  <c r="D12" i="100"/>
  <c r="E12" i="100" s="1"/>
  <c r="D11" i="100"/>
  <c r="E11" i="100" s="1"/>
  <c r="D5" i="131"/>
  <c r="E5" i="131"/>
  <c r="D4" i="131"/>
  <c r="E4" i="131"/>
  <c r="D4" i="103"/>
  <c r="D4" i="118"/>
  <c r="D16" i="118"/>
  <c r="D43" i="144"/>
  <c r="D50" i="144"/>
  <c r="C31" i="145"/>
  <c r="C56" i="145"/>
  <c r="E7" i="106"/>
  <c r="F7" i="106"/>
  <c r="E8" i="106"/>
  <c r="F8" i="106"/>
  <c r="C20" i="118"/>
  <c r="D20" i="118"/>
  <c r="E24" i="106"/>
  <c r="F24" i="106"/>
  <c r="D8" i="131"/>
  <c r="E8" i="131"/>
  <c r="C4" i="109"/>
  <c r="D5" i="157"/>
  <c r="C7" i="157"/>
  <c r="C9" i="157"/>
  <c r="C13" i="157"/>
  <c r="C15" i="157"/>
  <c r="C18" i="157"/>
  <c r="C20" i="157"/>
  <c r="B19" i="155"/>
  <c r="B21" i="155"/>
  <c r="B24" i="155"/>
  <c r="C6" i="117"/>
  <c r="D6" i="117"/>
  <c r="E6" i="117"/>
  <c r="D4" i="117"/>
  <c r="E4" i="117"/>
  <c r="D38" i="155"/>
  <c r="E38" i="155"/>
  <c r="F38" i="155"/>
  <c r="E5" i="157"/>
  <c r="F5" i="157"/>
  <c r="B9" i="141"/>
  <c r="D5" i="109"/>
  <c r="E5" i="109"/>
  <c r="D10" i="142"/>
  <c r="C8" i="143"/>
  <c r="E31" i="145"/>
  <c r="E56" i="145"/>
  <c r="D31" i="157"/>
  <c r="E31" i="157"/>
  <c r="F31" i="157"/>
  <c r="B4" i="109"/>
  <c r="D7" i="157"/>
  <c r="D4" i="154"/>
  <c r="E4" i="154"/>
  <c r="F39" i="144"/>
  <c r="C11" i="143"/>
  <c r="C18" i="143"/>
  <c r="D9" i="154"/>
  <c r="E9" i="154"/>
  <c r="C12" i="109"/>
  <c r="E15" i="106"/>
  <c r="F15" i="106"/>
  <c r="D4" i="109"/>
  <c r="E4" i="109"/>
  <c r="B36" i="155"/>
  <c r="B26" i="155"/>
  <c r="C11" i="154"/>
  <c r="C4" i="139"/>
  <c r="C18" i="139"/>
  <c r="D12" i="157"/>
  <c r="E11" i="157"/>
  <c r="F11" i="157"/>
  <c r="E11" i="106"/>
  <c r="F11" i="106"/>
  <c r="B16" i="106"/>
  <c r="B18" i="106"/>
  <c r="B21" i="106"/>
  <c r="B9" i="110"/>
  <c r="D4" i="110"/>
  <c r="E4" i="110"/>
  <c r="F43" i="144"/>
  <c r="F50" i="144"/>
  <c r="B12" i="109"/>
  <c r="E49" i="145"/>
  <c r="E67" i="145"/>
  <c r="E13" i="155"/>
  <c r="F13" i="155"/>
  <c r="D18" i="155"/>
  <c r="E18" i="155"/>
  <c r="F18" i="155"/>
  <c r="E25" i="155"/>
  <c r="F25" i="155"/>
  <c r="D8" i="118"/>
  <c r="C3" i="118"/>
  <c r="C6" i="155"/>
  <c r="D7" i="155"/>
  <c r="B20" i="157"/>
  <c r="D16" i="106"/>
  <c r="B5" i="156"/>
  <c r="D7" i="105"/>
  <c r="E7" i="105"/>
  <c r="E7" i="157"/>
  <c r="F7" i="157"/>
  <c r="D9" i="157"/>
  <c r="E9" i="157"/>
  <c r="F9" i="157"/>
  <c r="D12" i="109"/>
  <c r="E12" i="109"/>
  <c r="E12" i="157"/>
  <c r="F12" i="157"/>
  <c r="D13" i="157"/>
  <c r="E16" i="106"/>
  <c r="F16" i="106"/>
  <c r="D18" i="106"/>
  <c r="B23" i="106"/>
  <c r="B33" i="106"/>
  <c r="C13" i="154"/>
  <c r="D13" i="154"/>
  <c r="E13" i="154"/>
  <c r="D11" i="154"/>
  <c r="E11" i="154"/>
  <c r="D6" i="155"/>
  <c r="E7" i="155"/>
  <c r="F7" i="155"/>
  <c r="C21" i="139"/>
  <c r="B7" i="146"/>
  <c r="C9" i="146"/>
  <c r="C14" i="146"/>
  <c r="C15" i="146"/>
  <c r="C19" i="139"/>
  <c r="C5" i="155"/>
  <c r="C12" i="155"/>
  <c r="C19" i="155"/>
  <c r="C21" i="155"/>
  <c r="C24" i="155"/>
  <c r="C14" i="118"/>
  <c r="D14" i="118"/>
  <c r="D3" i="118"/>
  <c r="C29" i="143"/>
  <c r="C36" i="143"/>
  <c r="C23" i="143"/>
  <c r="D15" i="157"/>
  <c r="E13" i="157"/>
  <c r="F13" i="157"/>
  <c r="C26" i="155"/>
  <c r="C30" i="155"/>
  <c r="D12" i="155"/>
  <c r="D5" i="155"/>
  <c r="E5" i="155"/>
  <c r="F5" i="155"/>
  <c r="E6" i="155"/>
  <c r="F6" i="155"/>
  <c r="D21" i="106"/>
  <c r="E18" i="106"/>
  <c r="F18" i="106"/>
  <c r="E15" i="157"/>
  <c r="F15" i="157"/>
  <c r="D18" i="157"/>
  <c r="D33" i="106"/>
  <c r="E33" i="106"/>
  <c r="D23" i="106"/>
  <c r="E23" i="106"/>
  <c r="F23" i="106"/>
  <c r="E21" i="106"/>
  <c r="E12" i="155"/>
  <c r="F12" i="155"/>
  <c r="D19" i="155"/>
  <c r="D21" i="155"/>
  <c r="E19" i="155"/>
  <c r="F19" i="155"/>
  <c r="E37" i="106"/>
  <c r="F21" i="106"/>
  <c r="D20" i="157"/>
  <c r="E20" i="157"/>
  <c r="F20" i="157"/>
  <c r="E18" i="157"/>
  <c r="D29" i="157"/>
  <c r="E29" i="157"/>
  <c r="D21" i="149"/>
  <c r="E21" i="149" s="1"/>
  <c r="D17" i="149"/>
  <c r="E17" i="149" s="1"/>
  <c r="C18" i="104"/>
  <c r="D18" i="104" s="1"/>
  <c r="E18" i="104" s="1"/>
  <c r="E33" i="157"/>
  <c r="F18" i="157"/>
  <c r="E21" i="155"/>
  <c r="F21" i="155"/>
  <c r="D24" i="155"/>
  <c r="D18" i="149"/>
  <c r="E18" i="149" s="1"/>
  <c r="D30" i="155"/>
  <c r="D26" i="155"/>
  <c r="E26" i="155"/>
  <c r="F26" i="155"/>
  <c r="E24" i="155"/>
  <c r="D36" i="155"/>
  <c r="E36" i="155"/>
  <c r="E40" i="155"/>
  <c r="F24" i="155"/>
  <c r="D20" i="149"/>
  <c r="E20" i="149" s="1"/>
  <c r="C9" i="110"/>
  <c r="D9" i="110"/>
  <c r="E9" i="110"/>
  <c r="B12" i="113"/>
  <c r="D10" i="119"/>
  <c r="D9" i="104"/>
  <c r="E9" i="104" s="1"/>
  <c r="D4" i="167"/>
  <c r="E4" i="167" s="1"/>
  <c r="D13" i="104"/>
  <c r="E13" i="104" s="1"/>
  <c r="C12" i="104"/>
  <c r="D12" i="104" s="1"/>
  <c r="E12" i="104" s="1"/>
  <c r="D11" i="149"/>
  <c r="E11" i="149" s="1"/>
  <c r="B12" i="104"/>
  <c r="E32" i="100"/>
  <c r="D14" i="104"/>
  <c r="E14" i="104" s="1"/>
  <c r="D5" i="170"/>
  <c r="D6" i="103" l="1"/>
  <c r="B11" i="156"/>
  <c r="C17" i="100"/>
  <c r="D10" i="103"/>
  <c r="D7" i="141"/>
  <c r="B4" i="115"/>
  <c r="D4" i="115" s="1"/>
  <c r="E4" i="115" s="1"/>
  <c r="D19" i="149"/>
  <c r="E19" i="149" s="1"/>
  <c r="C9" i="100"/>
  <c r="D9" i="100" s="1"/>
  <c r="E9" i="100" s="1"/>
  <c r="D4" i="102"/>
  <c r="E4" i="102" s="1"/>
  <c r="D11" i="102"/>
  <c r="E11" i="102" s="1"/>
  <c r="C15" i="104"/>
  <c r="D7" i="100"/>
  <c r="E7" i="100" s="1"/>
  <c r="D8" i="102"/>
  <c r="E8" i="102" s="1"/>
  <c r="D6" i="102"/>
  <c r="E6" i="102" s="1"/>
  <c r="D12" i="102"/>
  <c r="C14" i="100"/>
  <c r="D14" i="100" s="1"/>
  <c r="E14" i="100" s="1"/>
  <c r="D10" i="102"/>
  <c r="E10" i="102" s="1"/>
  <c r="D7" i="102"/>
  <c r="E7" i="102" s="1"/>
  <c r="D8" i="103"/>
  <c r="D9" i="102"/>
  <c r="E9" i="102" s="1"/>
  <c r="D11" i="103"/>
  <c r="D7" i="170"/>
  <c r="E8" i="132"/>
  <c r="F8" i="132" s="1"/>
  <c r="C15" i="149"/>
  <c r="C5" i="102"/>
  <c r="C16" i="102" s="1"/>
  <c r="C13" i="100" s="1"/>
  <c r="D6" i="167"/>
  <c r="E6" i="167" s="1"/>
  <c r="D14" i="170"/>
  <c r="E14" i="170" s="1"/>
  <c r="D8" i="149"/>
  <c r="E8" i="149" s="1"/>
  <c r="D13" i="102"/>
  <c r="E13" i="102" s="1"/>
  <c r="D15" i="100"/>
  <c r="E15" i="100" s="1"/>
  <c r="C6" i="100"/>
  <c r="C4" i="156" s="1"/>
  <c r="C4" i="113"/>
  <c r="C12" i="113" s="1"/>
  <c r="D8" i="167"/>
  <c r="E8" i="167" s="1"/>
  <c r="D12" i="103"/>
  <c r="E12" i="103" s="1"/>
  <c r="D7" i="104"/>
  <c r="E7" i="104" s="1"/>
  <c r="D5" i="104"/>
  <c r="D4" i="100"/>
  <c r="E4" i="100" s="1"/>
  <c r="C10" i="167"/>
  <c r="B5" i="102"/>
  <c r="B16" i="102" s="1"/>
  <c r="C10" i="114"/>
  <c r="C6" i="104"/>
  <c r="D17" i="100"/>
  <c r="E17" i="100" s="1"/>
  <c r="D6" i="100" l="1"/>
  <c r="E6" i="100" s="1"/>
  <c r="D15" i="149"/>
  <c r="E15" i="149" s="1"/>
  <c r="D4" i="113"/>
  <c r="E4" i="113" s="1"/>
  <c r="D5" i="102"/>
  <c r="E5" i="102" s="1"/>
  <c r="D10" i="167"/>
  <c r="E10" i="167" s="1"/>
  <c r="D10" i="114"/>
  <c r="E10" i="114" s="1"/>
  <c r="D4" i="156"/>
  <c r="E4" i="156" s="1"/>
  <c r="D8" i="104"/>
  <c r="E8" i="104" s="1"/>
  <c r="B5" i="149"/>
  <c r="D16" i="102"/>
  <c r="E16" i="102" s="1"/>
  <c r="C5" i="156"/>
  <c r="D6" i="104"/>
  <c r="E6" i="104" s="1"/>
  <c r="C5" i="149"/>
  <c r="D12" i="113"/>
  <c r="E12" i="113" s="1"/>
  <c r="D6" i="170" l="1"/>
  <c r="D6" i="149"/>
  <c r="E6" i="149" s="1"/>
  <c r="D5" i="156"/>
  <c r="E5" i="156" s="1"/>
  <c r="C11" i="156"/>
  <c r="B13" i="100"/>
  <c r="D5" i="149"/>
  <c r="E5" i="149" s="1"/>
  <c r="D13" i="100" l="1"/>
  <c r="E13" i="100" s="1"/>
  <c r="D11" i="156"/>
  <c r="E11" i="156" s="1"/>
  <c r="D9" i="131" l="1"/>
</calcChain>
</file>

<file path=xl/sharedStrings.xml><?xml version="1.0" encoding="utf-8"?>
<sst xmlns="http://schemas.openxmlformats.org/spreadsheetml/2006/main" count="1290" uniqueCount="680">
  <si>
    <t>INDICE</t>
  </si>
  <si>
    <t>Principali dati economici</t>
  </si>
  <si>
    <t xml:space="preserve">Principali dati patrimoniali e finanziari </t>
  </si>
  <si>
    <t>Principali dati azionari e reddituali</t>
  </si>
  <si>
    <t xml:space="preserve">Principali dati operativi </t>
  </si>
  <si>
    <t>TRASPORTO - Principali indicatori di performance</t>
  </si>
  <si>
    <t>TRASPORTO - Investimenti tecnici</t>
  </si>
  <si>
    <t>TRASPORTO - Volumi immessi per punto di entrata</t>
  </si>
  <si>
    <t>RIGASSIFICAZIONE - Principali indicatori di performance</t>
  </si>
  <si>
    <t>STOCCAGGIO - Principali indicatori di performance</t>
  </si>
  <si>
    <t>STOCCAGGIO - Investimenti tecnici</t>
  </si>
  <si>
    <t>Conto economico consolidato</t>
  </si>
  <si>
    <t>Ricavi regolati e non regolati</t>
  </si>
  <si>
    <t>Costi operativi</t>
  </si>
  <si>
    <t>Ammortamenti e svalutazioni</t>
  </si>
  <si>
    <t>Utile operativo</t>
  </si>
  <si>
    <t>Oneri finanziari netti</t>
  </si>
  <si>
    <t>Proventi su partecipazioni</t>
  </si>
  <si>
    <t>Imposte sul reddito</t>
  </si>
  <si>
    <t xml:space="preserve">Situazione patrimoniale-finanziaria riclassificata </t>
  </si>
  <si>
    <t>Analisi della variazione degli immobili, impianti e macchinari  e delle attività immateriali</t>
  </si>
  <si>
    <t>Capitale di esercizio netto</t>
  </si>
  <si>
    <t>Prospetto dell'utile complessivo</t>
  </si>
  <si>
    <t>Patrimonio netto</t>
  </si>
  <si>
    <t>Indebitamento finanziario netto</t>
  </si>
  <si>
    <t>Debiti finanziari per controparte</t>
  </si>
  <si>
    <t>Rendiconto finanziario riclassificato</t>
  </si>
  <si>
    <t>Riconduzione Situazione Patrimoniale-finanziaria riclassificata allo schema legale</t>
  </si>
  <si>
    <t>Riconduzione Rendiconto finanziario riclassificato allo schema legale</t>
  </si>
  <si>
    <t>Primo semestre</t>
  </si>
  <si>
    <t>(milioni di €)</t>
  </si>
  <si>
    <t xml:space="preserve">Var. ass. </t>
  </si>
  <si>
    <t xml:space="preserve">Var. % </t>
  </si>
  <si>
    <t>Ricavi totali (a)</t>
  </si>
  <si>
    <t>- di cui Ricavi regolati (a)</t>
  </si>
  <si>
    <t>Ricavi business della Transizione energetica</t>
  </si>
  <si>
    <t xml:space="preserve">Special item </t>
  </si>
  <si>
    <t>Indice</t>
  </si>
  <si>
    <t>(a)</t>
  </si>
  <si>
    <t>(b)</t>
  </si>
  <si>
    <t>I valori sono esposti nella configurazione adjusted.</t>
  </si>
  <si>
    <t>(c)</t>
  </si>
  <si>
    <t>Di competenza azionisti Snam.</t>
  </si>
  <si>
    <t>Ricavi energy costs</t>
  </si>
  <si>
    <t>Energy costs</t>
  </si>
  <si>
    <t>Margine energy costs</t>
  </si>
  <si>
    <t>Investimenti tecnici</t>
  </si>
  <si>
    <t xml:space="preserve">Capitale investito netto a fine periodo </t>
  </si>
  <si>
    <t xml:space="preserve">Patrimonio netto (incluse le interessenze di terzi) </t>
  </si>
  <si>
    <t>Patrimonio netto di competenza azionisti Snam</t>
  </si>
  <si>
    <t xml:space="preserve">Indebitamento finanziario netto </t>
  </si>
  <si>
    <t xml:space="preserve">Free Cash Flow </t>
  </si>
  <si>
    <t>Var. ass.</t>
  </si>
  <si>
    <t>Var. %</t>
  </si>
  <si>
    <t xml:space="preserve">Numero di azioni del capitale sociale                             </t>
  </si>
  <si>
    <t xml:space="preserve">  (milioni)</t>
  </si>
  <si>
    <t xml:space="preserve">Numero di azioni in circolazione a fine periodo               </t>
  </si>
  <si>
    <t xml:space="preserve">Numero medio di azioni in circolazione nel periodo        </t>
  </si>
  <si>
    <t xml:space="preserve">Prezzo ufficiale per azione a fine periodo            </t>
  </si>
  <si>
    <t>(€)</t>
  </si>
  <si>
    <t>(*)</t>
  </si>
  <si>
    <t xml:space="preserve"> Calcolato con riferimento al numero medio di azioni in circolazione nel periodo.</t>
  </si>
  <si>
    <t>Principali dati operativi</t>
  </si>
  <si>
    <t>Trasporto di gas naturale (a)</t>
  </si>
  <si>
    <t>Gas Naturale immesso nella Rete Nazionale Gasdotti (miliardi di metri cubi) (b)</t>
  </si>
  <si>
    <t>Domanda gas (b)</t>
  </si>
  <si>
    <t>Rigassificazione di Gas Naturale Liquefatto (GNL) (a)</t>
  </si>
  <si>
    <t xml:space="preserve">Volumi di GNL rigassificati (miliardi di metri cubi) </t>
  </si>
  <si>
    <t>Stoccaggio di gas naturale (a)</t>
  </si>
  <si>
    <t>Capacità di stoccaggio complessiva (miliardi di metri cubi) (c)</t>
  </si>
  <si>
    <t xml:space="preserve">Gas naturale movimentato in stoccaggio (miliardi di metri cubi) </t>
  </si>
  <si>
    <t xml:space="preserve">di cui:  </t>
  </si>
  <si>
    <t xml:space="preserve">- Settore Trasporto </t>
  </si>
  <si>
    <t>- Settore Rigassificazione</t>
  </si>
  <si>
    <t xml:space="preserve">- Settore Stoccaggio </t>
  </si>
  <si>
    <t>- Settore Energy Transition</t>
  </si>
  <si>
    <t>- Corporate e altre attività</t>
  </si>
  <si>
    <t>Con riferimento al primo semestre 2023, i volumi di gas sono espressi in Standard metri cubi (Smc) con Potere Calorifico Superiore (PCS) medio pari a circa 38,1 MJ/Smc (10,573 Kwh/Smc) per l'attività di trasporto e rigassificazione e 39,3 MJ/Smc (10,919 Kwh/Smc) per l’attività di stoccaggio di gas naturale per l’anno termico 2023-2024.</t>
  </si>
  <si>
    <t>(d)</t>
  </si>
  <si>
    <t>(e)</t>
  </si>
  <si>
    <t>(f)</t>
  </si>
  <si>
    <t>Principali indicatori di performance</t>
  </si>
  <si>
    <t>Ricavi regolati (a) (b)</t>
  </si>
  <si>
    <t>Altri ricavi non regolati</t>
  </si>
  <si>
    <t>Ricavi totali (a) (b)</t>
  </si>
  <si>
    <t>Margine operativo lordo</t>
  </si>
  <si>
    <t xml:space="preserve">Rete dei gasdotti (chilometri in esercizio) </t>
  </si>
  <si>
    <t>-  di cui Rete Nazionale</t>
  </si>
  <si>
    <t>- di cui Rete Regionale</t>
  </si>
  <si>
    <t>Dipendenti in servizio a fine periodo (numero)</t>
  </si>
  <si>
    <t xml:space="preserve">Prima delle elisioni di consolidamento. </t>
  </si>
  <si>
    <t>Ricavi core business</t>
  </si>
  <si>
    <t xml:space="preserve">Ricavi regolati </t>
  </si>
  <si>
    <t>- Rigassificazione</t>
  </si>
  <si>
    <t xml:space="preserve">Ricavi non regolati </t>
  </si>
  <si>
    <t>Ricavi new business</t>
  </si>
  <si>
    <t>Tipologia di investimento</t>
  </si>
  <si>
    <t xml:space="preserve">Sostituzione e altro </t>
  </si>
  <si>
    <t>Gas immesso in rete (*)</t>
  </si>
  <si>
    <t>(miliardi di m3)</t>
  </si>
  <si>
    <t>Produzione nazionale</t>
  </si>
  <si>
    <t>Punti di entrata (**)</t>
  </si>
  <si>
    <t>Mazara del Vallo</t>
  </si>
  <si>
    <t>Tarvisio</t>
  </si>
  <si>
    <t>Meledugno</t>
  </si>
  <si>
    <t>Cavarzere (GNL)</t>
  </si>
  <si>
    <t xml:space="preserve">Passo Gries </t>
  </si>
  <si>
    <t>Livorno (GNL)</t>
  </si>
  <si>
    <t xml:space="preserve">Gela </t>
  </si>
  <si>
    <t>Panigaglia (GNL)</t>
  </si>
  <si>
    <t>Gorizia</t>
  </si>
  <si>
    <t>(**)</t>
  </si>
  <si>
    <t>Punti interconnessi con l’estero o con terminali di rigassificazione di GNL.</t>
  </si>
  <si>
    <t>Investimenti tecnici (c)</t>
  </si>
  <si>
    <t>Volumi di GNL rigassificati (miliardi di metri cubi) (d)</t>
  </si>
  <si>
    <t>Discariche di navi metaniere (numero)</t>
  </si>
  <si>
    <t>Prima delle elisioni di consolidamento.</t>
  </si>
  <si>
    <t>I volumi rigassificati sono esposti al lordo della quota di autoconsumi e perdite (componente Qcp), pari all'1,40% per il terminale di Panigaglia. I volumi di gas sono espressi in Standard metri cubi (Smc) con Potere Calorifico Superiore (PCS) medio pari a 38,1 MJ/Smc (10,573 Kwh/Smc).</t>
  </si>
  <si>
    <t>Altri ricavi e proventi non regolati</t>
  </si>
  <si>
    <t>Concessioni (numero)</t>
  </si>
  <si>
    <t>- di cui operative (d)</t>
  </si>
  <si>
    <t>Gas naturale movimentato in stoccaggio (miliardi di metri cubi) (e)</t>
  </si>
  <si>
    <t>- di cui iniezione</t>
  </si>
  <si>
    <t>- di cui erogazione</t>
  </si>
  <si>
    <t xml:space="preserve">Capacità di stoccaggio complessiva (miliardi di metri cubi) </t>
  </si>
  <si>
    <r>
      <t xml:space="preserve">- di cui disponibile </t>
    </r>
    <r>
      <rPr>
        <sz val="8"/>
        <color rgb="FF706F6F"/>
        <rFont val="Ubuntu"/>
        <family val="2"/>
      </rPr>
      <t>(f)</t>
    </r>
  </si>
  <si>
    <t>- di cui strategico</t>
  </si>
  <si>
    <t xml:space="preserve">Dipendenti in servizio a fine periodo (numero) </t>
  </si>
  <si>
    <t xml:space="preserve">Con capacità di working gas per i servizi di modulazione.   </t>
  </si>
  <si>
    <t>Capacità di working gas per i servizi di modulazione, minerario e bilanciamento. Il valore indicato rappresenta la massima capacità disponibile e può non coincidere con il massimo riempimento conseguito.</t>
  </si>
  <si>
    <t xml:space="preserve">Sviluppo di nuovi campi e potenziamento di capacità </t>
  </si>
  <si>
    <t>Mantenimento e altro</t>
  </si>
  <si>
    <t xml:space="preserve">CONTO ECONOMICO </t>
  </si>
  <si>
    <t xml:space="preserve">2020 adjusted vs 2019 </t>
  </si>
  <si>
    <t xml:space="preserve">Reported </t>
  </si>
  <si>
    <t>Adjusted (a)</t>
  </si>
  <si>
    <t>Ricavi regolati (b)</t>
  </si>
  <si>
    <t>- Trasporto (c)</t>
  </si>
  <si>
    <t>- Stoccaggio (c)</t>
  </si>
  <si>
    <t>Ricavi totali (b)</t>
  </si>
  <si>
    <t>Costi attività regolate (b)</t>
  </si>
  <si>
    <t xml:space="preserve">Costi fissi controllabili </t>
  </si>
  <si>
    <t>Costi variabili</t>
  </si>
  <si>
    <t>Costi attività non regolate</t>
  </si>
  <si>
    <t>Costi operativi totali (b)</t>
  </si>
  <si>
    <t>Margine operativo lordo (EBITDA)</t>
  </si>
  <si>
    <t xml:space="preserve">Ammortamenti e svalutazioni </t>
  </si>
  <si>
    <t>Utile operativo (EBIT)</t>
  </si>
  <si>
    <t xml:space="preserve">Oneri finanziari netti </t>
  </si>
  <si>
    <t>Proventi netti su partecipazioni</t>
  </si>
  <si>
    <t>Utile prima delle imposte</t>
  </si>
  <si>
    <t>Utile netto (d)</t>
  </si>
  <si>
    <t>- Di competenza azionisti Snam</t>
  </si>
  <si>
    <t>- Interessenze di terzi</t>
  </si>
  <si>
    <t xml:space="preserve">(a) </t>
  </si>
  <si>
    <t>I valori escludono gli special item.</t>
  </si>
  <si>
    <t xml:space="preserve">(b) </t>
  </si>
  <si>
    <t>A decorrere dal 1 gennaio 2020, le componenti di costo che trovano contropartita nei ricavi (cd pass- through item), riconducibili essenzialmente all'interconnessione, sono rilevate a diretta riduzione del corrispondente ricavo (... milioni di euro nel primo semestre 2020). Coerentemente, i relativi valori del primo semestre 2019 (29 milioni di euro) sono stati riesposti.</t>
  </si>
  <si>
    <t xml:space="preserve">(c) </t>
  </si>
  <si>
    <t>Ai fini del bilancio consolidato i corrispettivi per il servizio di modulazione parte integrante dei ricavi di trasporto, sono elisi in capo alle imprese di trasporto, unitamente ai costi del servizio acquistato dall'impresa di stoccaggio, al fine di rappresentare la sostanza dell'operazione. Coerentemente, i relativi valori del primo trimestre 2019 sono stati riesposti.</t>
  </si>
  <si>
    <t xml:space="preserve">(d) </t>
  </si>
  <si>
    <t>Interamente di competenza azionisti Snam.</t>
  </si>
  <si>
    <t>gestione finanziaria</t>
  </si>
  <si>
    <t>effetto ante imposte</t>
  </si>
  <si>
    <t>Costi  core business (b)</t>
  </si>
  <si>
    <t xml:space="preserve">Costi fissi </t>
  </si>
  <si>
    <t>Altri costi</t>
  </si>
  <si>
    <t>Costi new business</t>
  </si>
  <si>
    <t>RICAVI TOTALI (b)</t>
  </si>
  <si>
    <t>COSTI OPERATIVI TOTALI (b)</t>
  </si>
  <si>
    <t>Utile netto (c)</t>
  </si>
  <si>
    <t>I valori escludono gli special item. Per maggiori dettagli si veda la riconduzione di sintesi riportata di seguito.</t>
  </si>
  <si>
    <t>A decorrere dal 1 gennaio 2020, le componenti di costo che trovano contropartita nei ricavi (cd pass- through item), riconducibili essenzialmente all'interconnessione, sono rilevate a diretta riduzione del corrispondente ricavo (25 milioni di euro nel primo semestre 2020). Coerentemente, i relativi valori del primo semestre 2019 (29 milioni di euro) sono stati riesposti.</t>
  </si>
  <si>
    <t>Riconduzione sintetica dei risultati adjusted (*)</t>
  </si>
  <si>
    <t>Esclusione special item per costi emergenti COVID -19:</t>
  </si>
  <si>
    <t>- di cui donazioni</t>
  </si>
  <si>
    <t>- di cui materiale sanitario ad uso interno</t>
  </si>
  <si>
    <t>- di cui servizi</t>
  </si>
  <si>
    <t>Utile operativo adjusted (EBIT adjusted)</t>
  </si>
  <si>
    <t>Utile netto (**)</t>
  </si>
  <si>
    <t>Esclusione special item per costi emergenti COVID -19 al netto della relativa fiscalità</t>
  </si>
  <si>
    <t>Utile netto adjusted (**)</t>
  </si>
  <si>
    <t>Ulteriori dettagli sono forniti al paragrafo "Misure alternative di performance (Non GAAP Measures)" della presente Relazione.</t>
  </si>
  <si>
    <t xml:space="preserve">Margine operativo lordo </t>
  </si>
  <si>
    <t xml:space="preserve">Investimenti tecnici </t>
  </si>
  <si>
    <t>Dati operativi Biometano/Biogas</t>
  </si>
  <si>
    <t>Megawatt installati e in esercizio (MW) (b)</t>
  </si>
  <si>
    <t>Dati operativi Efficienza Energetica</t>
  </si>
  <si>
    <t xml:space="preserve">Dipendenti in servizio al 30 giugno (numero) </t>
  </si>
  <si>
    <t>Prima delle elisioni con altri settori di attività.</t>
  </si>
  <si>
    <t>Potenza teorica dell'impianto in esercizio.</t>
  </si>
  <si>
    <t>Potenza installata in impianti di co-trigenerazione, fotovoltaico per gli interventi di efficientamento energetico dei clienti.</t>
  </si>
  <si>
    <t xml:space="preserve">Ricavi per settore </t>
  </si>
  <si>
    <t>Settore Trasporto</t>
  </si>
  <si>
    <t>Settore Stoccaggio</t>
  </si>
  <si>
    <t>Settore Rigassificazione</t>
  </si>
  <si>
    <t>Settore Energy Transition</t>
  </si>
  <si>
    <t xml:space="preserve">Altri settori </t>
  </si>
  <si>
    <t>Importi non allocati ai settori</t>
  </si>
  <si>
    <t>Elisioni di consolidamento</t>
  </si>
  <si>
    <t>RICAVI TOTALI</t>
  </si>
  <si>
    <t>Ricavi business delle Infrastrutture gas</t>
  </si>
  <si>
    <t>Costi business delle Infrastrutture gas</t>
  </si>
  <si>
    <t>Costi business della Transizione energetica</t>
  </si>
  <si>
    <t>COSTI OPERATIVI TOTALI</t>
  </si>
  <si>
    <t>Al netto degli special item.</t>
  </si>
  <si>
    <t>Ammortamenti</t>
  </si>
  <si>
    <t>Altri settori</t>
  </si>
  <si>
    <t>Svalutazioni  (Ripristini di valore)</t>
  </si>
  <si>
    <t>TOTALE AMMORTAMENTI E SVALUTAZIONI</t>
  </si>
  <si>
    <t>Margine operativo lordo per settore (*)</t>
  </si>
  <si>
    <t xml:space="preserve">Importi non allocati ai settori </t>
  </si>
  <si>
    <t>TOTALE MARGINE OPERATIVO LORDO</t>
  </si>
  <si>
    <t>TOTALE UTILE OPERATIVO</t>
  </si>
  <si>
    <t>Oneri finanziari correlati all’indebitamento finanziario netto (*)</t>
  </si>
  <si>
    <t xml:space="preserve">- Interessi e altri oneri su debiti finanziari a breve e a lungo termine </t>
  </si>
  <si>
    <t>Altri oneri (proventi) finanziari netti</t>
  </si>
  <si>
    <t>- Oneri finanziari connessi al trascorrere del tempo (accretion discount)</t>
  </si>
  <si>
    <t>- Altri oneri (proventi) finanziari netti</t>
  </si>
  <si>
    <t>Oneri finanziari imputati all'attivo patrimoniale</t>
  </si>
  <si>
    <t>TOTALE ONERI FINANZIARI NETTI (*)</t>
  </si>
  <si>
    <t>Quota dell’utile o perdita delle partecipazioni valutate con il metodo del patrimonio netto</t>
  </si>
  <si>
    <t>Altri (oneri) e proventi da partecipazioni</t>
  </si>
  <si>
    <t>TOTALE IMPOSTE SUL REDDITO</t>
  </si>
  <si>
    <t xml:space="preserve">Tax rate adjusted (%) </t>
  </si>
  <si>
    <t>SITUAZIONE PATRIMONIALE - FINANZIARIA RICLASSIFICATA (*)</t>
  </si>
  <si>
    <t>31.12.2019</t>
  </si>
  <si>
    <t>30.06.2020</t>
  </si>
  <si>
    <t>Var.ass.</t>
  </si>
  <si>
    <t xml:space="preserve">Capitale immobilizzato </t>
  </si>
  <si>
    <t xml:space="preserve">Immobili, impianti e macchinari </t>
  </si>
  <si>
    <t>- di cui Diritti di utilizzo di beni in leasing</t>
  </si>
  <si>
    <t>Rimanenze immobilizzate - Scorte d'obbligo</t>
  </si>
  <si>
    <t xml:space="preserve">Attività immateriali </t>
  </si>
  <si>
    <t xml:space="preserve">Partecipazioni </t>
  </si>
  <si>
    <t>Crediti finanziari a lungo termine</t>
  </si>
  <si>
    <t>Debiti netti relativi all'attività di investimento</t>
  </si>
  <si>
    <r>
      <t>Capitale di esercizio netto</t>
    </r>
    <r>
      <rPr>
        <sz val="8"/>
        <color rgb="FF004277"/>
        <rFont val="Ubuntu"/>
        <family val="2"/>
      </rPr>
      <t xml:space="preserve"> </t>
    </r>
  </si>
  <si>
    <t xml:space="preserve">Fondi per benefici ai dipendenti </t>
  </si>
  <si>
    <t>Attività destinate alla vendita</t>
  </si>
  <si>
    <t xml:space="preserve">CAPITALE INVESTITO NETTO </t>
  </si>
  <si>
    <t xml:space="preserve">Patrimonio netto </t>
  </si>
  <si>
    <t>- di cui Debiti finanziari per beni in leasing</t>
  </si>
  <si>
    <t xml:space="preserve">COPERTURE </t>
  </si>
  <si>
    <t xml:space="preserve">Per la riconduzione della Situazione patrimoniale-finanziaria riclassificata allo schema obbligatorio si veda il successivo paragrafo “Riconduzione degli schemi di bilancio riclassificati a quelli obbligatori”.    </t>
  </si>
  <si>
    <t xml:space="preserve">Immobili, impianti </t>
  </si>
  <si>
    <t>Totale</t>
  </si>
  <si>
    <t xml:space="preserve"> e macchinari</t>
  </si>
  <si>
    <t>e avviamento</t>
  </si>
  <si>
    <t>SALDO AL 31 DICEMBRE 2022</t>
  </si>
  <si>
    <t>Cessioni, radiazioni e dismissioni</t>
  </si>
  <si>
    <t>Variazione area di consolidamento</t>
  </si>
  <si>
    <t xml:space="preserve">Altre variazioni </t>
  </si>
  <si>
    <t>SALDO AL 30 GIUGNO 2023</t>
  </si>
  <si>
    <t>31.12.2022</t>
  </si>
  <si>
    <t>30.06.2023</t>
  </si>
  <si>
    <t>Utile netto</t>
  </si>
  <si>
    <t>€/000</t>
  </si>
  <si>
    <t>€/MIL</t>
  </si>
  <si>
    <t>Altre componenti dell'utile complessivo</t>
  </si>
  <si>
    <t xml:space="preserve">Componenti riclassificabili a conto economico: </t>
  </si>
  <si>
    <t>DERIVATO SENFLUGA</t>
  </si>
  <si>
    <t>Variazione del fair value di derivati di copertura cash flow hedge (Quota efficace)</t>
  </si>
  <si>
    <t>DERIVATO TAP</t>
  </si>
  <si>
    <t>Quota di pertinenza delle "altre componenti dell'utile complessivo" delle partecipazioni valutate con il metodo del patrimonio netto (*)</t>
  </si>
  <si>
    <t>DERIVATO ITALGAS</t>
  </si>
  <si>
    <t>Effetto fiscale</t>
  </si>
  <si>
    <t>TOTALE</t>
  </si>
  <si>
    <t>DELTA CAMBIO IUK</t>
  </si>
  <si>
    <t xml:space="preserve">Componenti  non riclassificabili a conto economico: </t>
  </si>
  <si>
    <t xml:space="preserve">(Perdita)/utile attuariale da remeasurement piani a benefici definiti per i dipendenti  </t>
  </si>
  <si>
    <t xml:space="preserve">Quota di pertinenza delle "altre componenti dell'utile complessivo" delle partecipazioni valutate secondo il metodo del patrimonio netto afferenti a remeasurements  di piani a benefici definiti per i dipendenti  </t>
  </si>
  <si>
    <t xml:space="preserve">Variazione del fair value di partecipazioni di minoranza valutate al fair value through other comprehensive income - FVTOCI (***) </t>
  </si>
  <si>
    <t xml:space="preserve">Effetto fiscale </t>
  </si>
  <si>
    <t>Totale altre componenti dell'utile complessivo al netto dell'effetto fiscale</t>
  </si>
  <si>
    <t xml:space="preserve">Totale utile complessivo </t>
  </si>
  <si>
    <t xml:space="preserve">- Di competenza azionisti Snam </t>
  </si>
  <si>
    <t>II valori si riferiscono essenzialmente alla variazione del fair value di strumenti finanziari derivati di copertura di partecipazioni in imprese collegate.</t>
  </si>
  <si>
    <t>Patrimonio netto al 31 dicembre 2019</t>
  </si>
  <si>
    <t>Effetto della prima applicazione delle disposizioni dell'IFRS 9 (**)</t>
  </si>
  <si>
    <t>Patrimonio netto al 1 gennaio 2018 (*)</t>
  </si>
  <si>
    <t>Incremento per:</t>
  </si>
  <si>
    <t>- Utile complessivo del primo semestre 2020</t>
  </si>
  <si>
    <t xml:space="preserve">- Altre variazioni </t>
  </si>
  <si>
    <t>di cui:</t>
  </si>
  <si>
    <t>apporto di capitale da terzi (ENURA)</t>
  </si>
  <si>
    <t>Decremento per:</t>
  </si>
  <si>
    <t>piano ILT</t>
  </si>
  <si>
    <t>- Saldo Dividendo 2019</t>
  </si>
  <si>
    <t>Beneficio fiscale ORA</t>
  </si>
  <si>
    <t>- Acquisto di azioni proprie</t>
  </si>
  <si>
    <t>Patrimonio netto al 30 giugno 2020</t>
  </si>
  <si>
    <t>Debiti finanziari e obbligazionari</t>
  </si>
  <si>
    <t>Debiti finanziari correnti (*)</t>
  </si>
  <si>
    <t>Debiti finanziari non correnti</t>
  </si>
  <si>
    <t>Debiti finanziari per beni in leasing (**)</t>
  </si>
  <si>
    <t>Crediti finanziari e disponibilità liquide e mezzi equivalenti</t>
  </si>
  <si>
    <t xml:space="preserve">Disponibilità liquide e mezzi equivalenti </t>
  </si>
  <si>
    <t>INDEBITAMENTO FINANZIARIO NETTO</t>
  </si>
  <si>
    <t>Includono le quote a breve dei debiti finanziari a lungo termine.</t>
  </si>
  <si>
    <t xml:space="preserve"> 31.12.2022</t>
  </si>
  <si>
    <t xml:space="preserve"> 30.06.2023</t>
  </si>
  <si>
    <t>Prestiti obbligazionari</t>
  </si>
  <si>
    <t>- di cui a breve termine (*)</t>
  </si>
  <si>
    <t>Finanziamenti bancari</t>
  </si>
  <si>
    <t>Euro Commercial Paper - ECP (**)</t>
  </si>
  <si>
    <t>Debiti finanziari per beni in leasing</t>
  </si>
  <si>
    <t>Altri finanziatori</t>
  </si>
  <si>
    <t>TOTALE DEBITI FINANZIARI E OBBLIGAZIONARI</t>
  </si>
  <si>
    <t>Interamente a breve termine.</t>
  </si>
  <si>
    <t>RENDICONTO FINANZIARIO RICLASSIFICATO (*)</t>
  </si>
  <si>
    <t>A rettifica:</t>
  </si>
  <si>
    <t>- Ammortamenti ed altri componenti non monetari</t>
  </si>
  <si>
    <t>- Minusvalenze (plusvalenze) nette su cessioni e radiazioni di attività</t>
  </si>
  <si>
    <t>- Dividendi, interessi e imposte sul reddito</t>
  </si>
  <si>
    <t>Variazione del capitale di esercizio relativo alla gestione</t>
  </si>
  <si>
    <t xml:space="preserve">Dividendi, interessi e imposte sul reddito incassati (pagati) </t>
  </si>
  <si>
    <t xml:space="preserve">Flusso di cassa netto da attività operativa </t>
  </si>
  <si>
    <t>Disinvestimenti tecnici</t>
  </si>
  <si>
    <t xml:space="preserve">Imprese (entrate) uscite dall'area di consolidamento </t>
  </si>
  <si>
    <t>Partecipazioni</t>
  </si>
  <si>
    <t>Variazione crediti finanziari a lungo termine</t>
  </si>
  <si>
    <t>Altre variazioni relative all'attività di investimento</t>
  </si>
  <si>
    <t>Free cash flow</t>
  </si>
  <si>
    <t>Variazione dei crediti finanziari a breve termine</t>
  </si>
  <si>
    <t>Rimborsi di debiti finanziari per beni in leasing</t>
  </si>
  <si>
    <t xml:space="preserve">Variazione dei debiti finanziari a breve e a lungo    </t>
  </si>
  <si>
    <t xml:space="preserve">Flusso di cassa del capitale proprio (a)  </t>
  </si>
  <si>
    <t>Flusso di cassa netto del periodo</t>
  </si>
  <si>
    <t>VARIAZIONE INDEBITAMENTO FINANZIARIO NETTO</t>
  </si>
  <si>
    <t>Effetto della prima applicazione delle disposizioni dell'IFRS 9</t>
  </si>
  <si>
    <t>Debiti e crediti finanziari da società entrate nell'area di consolidamento</t>
  </si>
  <si>
    <t>Differenze cambio su debiti finanziari</t>
  </si>
  <si>
    <t>Variazione dei debiti finanziari per beni in leasing</t>
  </si>
  <si>
    <t>Effetto valutazione debiti finanziari al fair value</t>
  </si>
  <si>
    <t>Flusso di cassa del capitale proprio (a)</t>
  </si>
  <si>
    <t>Variazione indebitamento finanziario netto</t>
  </si>
  <si>
    <t xml:space="preserve">Per la riconduzione della Situazione patrimoniale-finanziaria riclassificata allo schema obbligatorio si veda il successivo paragrafo “Riconduzione degli schemi di bilancio riclassificati a quello obbligatori”.    </t>
  </si>
  <si>
    <t>Include i flussi di cassa derivanti dal pagamento agli azionisti del dividendo.</t>
  </si>
  <si>
    <t>Situazione Patrimoniale-finanziaria riclassificata</t>
  </si>
  <si>
    <t>Voci della Situazione Patrimoniale-finanziaria riclassificata
(Dove non espressamente indicato, la componente è ottenuta direttamente dallo schema legale)</t>
  </si>
  <si>
    <t>Riferimento alle note di bilancio consolidato</t>
  </si>
  <si>
    <t>Valori parziali da schema obbligatorio</t>
  </si>
  <si>
    <t>Valori da schema riclassificato</t>
  </si>
  <si>
    <t>Capitale immobilizzato</t>
  </si>
  <si>
    <t>Attività immateriali</t>
  </si>
  <si>
    <t>Partecipazioni composte da:</t>
  </si>
  <si>
    <t>- Partecipazioni valutate con il metodo del patrimonio netto</t>
  </si>
  <si>
    <t>- Altre partecipazioni</t>
  </si>
  <si>
    <t>(nota 5)</t>
  </si>
  <si>
    <t>Debiti netti relativi all'attività di investimento, composti da:</t>
  </si>
  <si>
    <t>- Debiti per attività di investimento</t>
  </si>
  <si>
    <t>(nota 14)</t>
  </si>
  <si>
    <t>- Crediti per attività di investimento/disinvestimento</t>
  </si>
  <si>
    <t xml:space="preserve">Totale Capitale immobilizzato </t>
  </si>
  <si>
    <t xml:space="preserve">Crediti commerciali </t>
  </si>
  <si>
    <t>Rimanenze</t>
  </si>
  <si>
    <t xml:space="preserve">Crediti tributari, composti da: </t>
  </si>
  <si>
    <t>- Attività per imposte sul reddito correnti e attività per altre imposte correnti</t>
  </si>
  <si>
    <t xml:space="preserve">- Crediti IRES per il Consolidato Fiscale Nazionale </t>
  </si>
  <si>
    <t xml:space="preserve">Debiti commerciali </t>
  </si>
  <si>
    <t>Debiti tributari, composti da:</t>
  </si>
  <si>
    <t>- Passività per imposte sul reddito correnti e passività per altre imposte correnti</t>
  </si>
  <si>
    <t xml:space="preserve">- Debiti IRES per il Consolidato Fiscale Nazionale </t>
  </si>
  <si>
    <t xml:space="preserve">Passività per imposte differite </t>
  </si>
  <si>
    <t xml:space="preserve">Fondi per rischi ed oneri </t>
  </si>
  <si>
    <t>Strumenti derivati di copertura</t>
  </si>
  <si>
    <t>(nota 15)</t>
  </si>
  <si>
    <t>Altre attività, composte da:</t>
  </si>
  <si>
    <t xml:space="preserve">- Altri crediti </t>
  </si>
  <si>
    <t>- Altre attività correnti e non correnti</t>
  </si>
  <si>
    <t>(nota 8)</t>
  </si>
  <si>
    <t>Attività e passività da attività regolate, composte da:</t>
  </si>
  <si>
    <t>-  Attività regolate</t>
  </si>
  <si>
    <t>-  Passività da attività regolate</t>
  </si>
  <si>
    <t>Altre passività, composte da:</t>
  </si>
  <si>
    <t xml:space="preserve">- Altri debiti </t>
  </si>
  <si>
    <t>- Altre passività correnti e non correnti</t>
  </si>
  <si>
    <t>Totale Capitale di esercizio netto</t>
  </si>
  <si>
    <t>Fondi per benefici ai dipendenti</t>
  </si>
  <si>
    <t>Attività destinate alla vendita e passività direttamente associabili composte da:</t>
  </si>
  <si>
    <t>-Attività destinate alla vendita</t>
  </si>
  <si>
    <t>Patrimonio netto competenza azionisti Snam</t>
  </si>
  <si>
    <t>Interessenze di terzi</t>
  </si>
  <si>
    <t xml:space="preserve">Passività finanziarie, composte da: </t>
  </si>
  <si>
    <t>- Passività finanziarie a lungo termine</t>
  </si>
  <si>
    <t>- Quote a breve di passività finanziarie a lungo termine</t>
  </si>
  <si>
    <t>- Passività finanziarie a breve termine</t>
  </si>
  <si>
    <t>Crediti finanziari e disponibilità liquide ed equivalenti, composte da:</t>
  </si>
  <si>
    <t>- Crediti finanziari a breve termine</t>
  </si>
  <si>
    <t xml:space="preserve"> - Disponibilità liquide ed equivalenti </t>
  </si>
  <si>
    <t>(nota 4)</t>
  </si>
  <si>
    <t xml:space="preserve">Totale indebitamento finanziario netto </t>
  </si>
  <si>
    <t>Voci del rendiconto riclassificato e confluenze delle voci dello schema legale</t>
  </si>
  <si>
    <t xml:space="preserve">Utile netto </t>
  </si>
  <si>
    <t>Ammortamenti ed altri componenti non monetari:</t>
  </si>
  <si>
    <t>- Ammortamenti</t>
  </si>
  <si>
    <t>- Svalutazioni nette di attività materiali e immateriali</t>
  </si>
  <si>
    <t xml:space="preserve">- Effetto valutazione con il metodo del patrimonio netto </t>
  </si>
  <si>
    <t>- Altri proventi da partecipazioni</t>
  </si>
  <si>
    <t>piano ILT (costo a PN)</t>
  </si>
  <si>
    <t>- Variazione fondo benefici ai dipendenti</t>
  </si>
  <si>
    <t>rigiro a CE riserva derivati forrward start chiusi</t>
  </si>
  <si>
    <t>Altre variazioni</t>
  </si>
  <si>
    <t>Minusvalenze (Plusvalenze) nette su cessioni e radiazioni di attività</t>
  </si>
  <si>
    <t>Dividendi, interessi, imposte sul reddito:</t>
  </si>
  <si>
    <t>- Dividendi</t>
  </si>
  <si>
    <t xml:space="preserve">- Interessi attivi </t>
  </si>
  <si>
    <t>- Interessi passivi</t>
  </si>
  <si>
    <t>- Imposte sul reddito</t>
  </si>
  <si>
    <t>Variazione del capitale di esercizio relativo alla gestione:</t>
  </si>
  <si>
    <t>- Rimanenze</t>
  </si>
  <si>
    <t>- Crediti commerciali</t>
  </si>
  <si>
    <t xml:space="preserve">- Debiti commerciali </t>
  </si>
  <si>
    <t>- Variazione fondi rischi e oneri</t>
  </si>
  <si>
    <t xml:space="preserve">- Altre attività e passività </t>
  </si>
  <si>
    <t>Dividendi, interessi e imposte sul reddito incassati (pagati):</t>
  </si>
  <si>
    <t>- Dividendi incassati</t>
  </si>
  <si>
    <t>- Interessi incassati</t>
  </si>
  <si>
    <t>- Interessi pagati</t>
  </si>
  <si>
    <t>- Imposte sul reddito (pagate) rimborsate</t>
  </si>
  <si>
    <t>Flusso di cassa netto da attività operativa</t>
  </si>
  <si>
    <t xml:space="preserve">Investimenti tecnici: </t>
  </si>
  <si>
    <t xml:space="preserve">- Immobili, impianti e macchinari </t>
  </si>
  <si>
    <t xml:space="preserve">- Attività immateriali </t>
  </si>
  <si>
    <t>Disinvestimenti tecnici:</t>
  </si>
  <si>
    <t>- Immobili, impianti e macchinari</t>
  </si>
  <si>
    <t xml:space="preserve">- Imprese entrate nell'area di consolidamento </t>
  </si>
  <si>
    <t>- Variazione debiti netti relativi agli investimenti</t>
  </si>
  <si>
    <t>- Investimenti in partecipazioni</t>
  </si>
  <si>
    <t>- Disinvestimenti in partecipazioni</t>
  </si>
  <si>
    <t>TAP</t>
  </si>
  <si>
    <t>investimenti partecipazioni</t>
  </si>
  <si>
    <t>- Accensioni di crediti finanziari a lungo termine</t>
  </si>
  <si>
    <t>- Rimborsi di crediti finanziari a lungo termine</t>
  </si>
  <si>
    <t>Altre variazioni relative all'attività di investimento:</t>
  </si>
  <si>
    <t>GCA</t>
  </si>
  <si>
    <t>- Variazione debiti netti relativi all'attività di investimento</t>
  </si>
  <si>
    <t>ALNG</t>
  </si>
  <si>
    <t>Disinvestimenti partecipazioni</t>
  </si>
  <si>
    <t>variazioni debiti per investimenti</t>
  </si>
  <si>
    <t>in partecipazioni</t>
  </si>
  <si>
    <t>Variazione dei debiti finanziari:</t>
  </si>
  <si>
    <t>- Assunzioni di debiti finanziari a lungo termine</t>
  </si>
  <si>
    <t>- Rimborsi di debiti finanziari a lungo termine</t>
  </si>
  <si>
    <t>- Incremento (decremento) di debiti finanziari a breve termine</t>
  </si>
  <si>
    <t>- Rimborsi di debiti finanziari per beni in leasing</t>
  </si>
  <si>
    <t>Flusso di cassa del capitale proprio</t>
  </si>
  <si>
    <t>- Dividendi pagati</t>
  </si>
  <si>
    <t>- Acquisti di azioni proprie</t>
  </si>
  <si>
    <t>- Apporti di capitale da terzi azionisti</t>
  </si>
  <si>
    <t>Numero azioni</t>
  </si>
  <si>
    <t>Costo medio (euro)</t>
  </si>
  <si>
    <t>Costo complessivo (milioni di euro)</t>
  </si>
  <si>
    <t>Capitale Sociale (%) </t>
  </si>
  <si>
    <t>Azioni proprie in portafoglio al 31 dicembre 2022</t>
  </si>
  <si>
    <t>Azioni proprie in portafoglio al 30 giugno 2023</t>
  </si>
  <si>
    <t>Principali dati economici (a)</t>
  </si>
  <si>
    <t>check 1</t>
  </si>
  <si>
    <t>check 2</t>
  </si>
  <si>
    <t>Ricavi business delle Infrastrutture gas (a) (b)</t>
  </si>
  <si>
    <t>Ricavi business della Transizione energetica (b)</t>
  </si>
  <si>
    <t>Margine operativo lordo (EBITDA) (c)</t>
  </si>
  <si>
    <t>Utile operativo (EBIT) (c)</t>
  </si>
  <si>
    <t xml:space="preserve">Utile netto (c) (d) </t>
  </si>
  <si>
    <t>Utile netto reported (d)</t>
  </si>
  <si>
    <t>In linea con il Piano strategico 2022-2026, al 31 dicembre 2022 i valori relativi a Greenture (SSLNG e Mobilità) sono stati riclassificati dai business della transizione energetica alle infrastrutture del gas, a seguito del riposizionamento del business ora focalizzato sulla costruzione di infrastrutture mid-stream. I corrispondenti valori del primo semestre 2022 sono stati conseguentemente rideterminati.</t>
  </si>
  <si>
    <t>Energy Transition</t>
  </si>
  <si>
    <t>- Movimenti 1.1.2023 - 30.06.2023</t>
  </si>
  <si>
    <t>check 3</t>
  </si>
  <si>
    <t>check 4</t>
  </si>
  <si>
    <t xml:space="preserve">Il dato relativo al primo semestre 2023 è aggiornato alla data del 10 luglio 2024. Il corrispondente valore del 2022 è stato aggiornato in via definitiva. </t>
  </si>
  <si>
    <t>Piombino (GNL)</t>
  </si>
  <si>
    <t>Il dato relativo al primo semestre 2023 è aggiornato alla data del 10 luglio 2023. Il corrispondente valore del 2022 è stato aggiornato in via definitiva.</t>
  </si>
  <si>
    <t xml:space="preserve">Investimenti remunerati al WACC base reale pre-tasse pari al 6,1% per il 2022 e il 2023. </t>
  </si>
  <si>
    <t>Investimenti remunerati al WACC base reale pre-tasse pari al 6,0% per il 2022 e il 2023.</t>
  </si>
  <si>
    <t>Di cui 33 milioni di euro a lungo termine e 7 milioni di euro di quote a breve di debiti finanziari a lungo termine.</t>
  </si>
  <si>
    <t>Proventi netti su partecipazioni (*)</t>
  </si>
  <si>
    <t>TOTALE PROVENTI NETTI SU PARTECIPAZIONI</t>
  </si>
  <si>
    <t>- Interessi attivi e altri proventi</t>
  </si>
  <si>
    <t>I valori del primo semestre 2022 escludono gli special item.</t>
  </si>
  <si>
    <t>Società consolidate integralmente. La variazione riflette l'ingresso di nuove società nel perimetro di gruppo oltre che i nuovi ingressi per il potenziamento del business.</t>
  </si>
  <si>
    <t>Al netto dei corrispettivi a copertura degli energy costs (205 milioni di euro; 85 milioni di euro nel primo semestre 2022).</t>
  </si>
  <si>
    <t>Al netto dei ricavi che, in applicazione della normativa tariffaria, trovano contropartita nei costi (cd pass-through item) relativi al servizio di modulazione pari a 43 milioni di euro nel primo semestre 2023 (34 milioni di euro nel primo semestre 2022).</t>
  </si>
  <si>
    <t>Al netto dei ricavi che, in applicazione della normativa tariffaria, trovano contropartita nei costi (cd pass- through item) relativi al riaddebito degli oneri per il servizio di trasporto di gas naturale fornito da Snam Rete Gas S.p.A. pari a 105 milioni di euro nel primo semestre 2023 (78 milioni di euro nel primo semestre 2022).</t>
  </si>
  <si>
    <t>Utile operativo per settore (*)</t>
  </si>
  <si>
    <t>Indica il valore di ricavi di competenza di esercizi successivi al 2023, associati a contratti aggiudicati e stipulati al 30 giugno 2023.</t>
  </si>
  <si>
    <t>Megawatt installati (MW) (d)</t>
  </si>
  <si>
    <t>Backlog (e)</t>
  </si>
  <si>
    <t>Il valore al 30 giugno 2023 non include n.4 impianti temporaneamente non operativi.</t>
  </si>
  <si>
    <t>Dipendenti in servizio a fine periodo (numero) (f)</t>
  </si>
  <si>
    <t>N. impianti di biometano in esercizio (d)</t>
  </si>
  <si>
    <t>Utile netto per azione (*) (**)</t>
  </si>
  <si>
    <t>Utile netto adjusted per azione (*) (**)</t>
  </si>
  <si>
    <t>Margine operativo lordo (*)</t>
  </si>
  <si>
    <t xml:space="preserve">Il valore relativo al primo semestre 2023 esclude i costi connessi alla radiazione di asset in corso (8 milioni di euro). </t>
  </si>
  <si>
    <t>Utile operativo (*)</t>
  </si>
  <si>
    <t>Al netto dei ricavi che, in applicazione della normativa tariffaria, trovano contropartita nei costi (cd pass- through item) relativi al riaddebito degli oneri per il servizio di trasporto di gas naturale fornito da Snam Rete Gas S.p.A. (6 milioni di euro; 2 milioni di euro nel primo semestre 2022) e alle vendite di gas per il bilanciamento del sistema (6 milioni di euro; 17 milioni di euro nel primo semestre 2022).</t>
  </si>
  <si>
    <t>Il dato relativo al primo semestre 2023 è aggiornato alla data del 10 luglio 2023. Il corrispondente valore del 2022 è stato aggiornato in via definitiva ed è allineato a quello pubblicato dal Ministero dello Sviluppo Economico. I volumi di gas sono espressi in Standard metri cubi (Smc) con Potere Calorifico Superiore (PCS) medio pari a 38,1 MJ/Smc (10,573 Kwh/Smc).</t>
  </si>
  <si>
    <t>I volumi di gas sono espressi in Standard metri cubi (Smc) con Potere Calorifico Superiore (PCS) medio pari a circa 39,6 MJ/Smc (10,919 Kwh/Smc) per l’attività di stoccaggio di gas naturale per l’anno termico 2023-2024. Il corrispondente valore del 2022 è stato aggiornato in via definitiva.</t>
  </si>
  <si>
    <t>Costi operativi (*)</t>
  </si>
  <si>
    <t xml:space="preserve">(*) </t>
  </si>
  <si>
    <t>Ammortamenti e svalutazioni per settore (*)</t>
  </si>
  <si>
    <t>Imposte sul reddito (*)</t>
  </si>
  <si>
    <t xml:space="preserve">Imposte correnti </t>
  </si>
  <si>
    <t xml:space="preserve">Imposte differite </t>
  </si>
  <si>
    <t>Sviluppo (*)</t>
  </si>
  <si>
    <t>- di cui sviluppo</t>
  </si>
  <si>
    <t>- di cui sostituzione e altro</t>
  </si>
  <si>
    <t>Gas naturale immesso nella Rete Nazionale Gasdotti (miliardi di metri cubi) (c)</t>
  </si>
  <si>
    <t>Di cui 4,5 miliardi di metri cubi relativi a gas strategico e 12,0 miliardi di metri cubi relativi a capacità disponibile per i servizi di modulazione, minerario e bilanciamento (cd. working gas). La capacità disponibile al 30 giugno 2023 è quella dichiarata all'Autorità per l'Energia Elettrica, il Gas e il Sistema Idrico all'inizio dell'anno termico 2023-2024. In esito ai processi di conferimento dei servizi di stoccaggio offerti per l'anno termico 2023-2024, tutta la capacità disponibile è stata integralmente conferita.</t>
  </si>
  <si>
    <t>Con maggiore remunerazione dell'1,5% rispetto ad un WACC base reale pre-tasse pari al 5,1%, applicato agli investimenti in nuova capacità di trasporto entrati in esercizio al 31 dicembre 2022 e con analisi costi-benefici superiore a 1,5, ai sensi della delibera ARERA n. 114/2019/R/Gas.</t>
  </si>
  <si>
    <t>Primo semestre 2022</t>
  </si>
  <si>
    <t>Primo semestre 2023</t>
  </si>
  <si>
    <t>2023 adjusted vs 2022 adjusted</t>
  </si>
  <si>
    <t>Adjusted (*)</t>
  </si>
  <si>
    <t>Ricavi business delle Infrastrutture Gas</t>
  </si>
  <si>
    <t xml:space="preserve">RICAVI TOTALI </t>
  </si>
  <si>
    <t>Costi operativi business delle Infrastrutture Gas</t>
  </si>
  <si>
    <t>Costi operativi business della Transizione energetica</t>
  </si>
  <si>
    <t xml:space="preserve">COSTI OPERATIVI TOTALI </t>
  </si>
  <si>
    <t>- di competenza azionisti Snam</t>
  </si>
  <si>
    <t>- interessenze di terzi</t>
  </si>
  <si>
    <t xml:space="preserve">Dettaglio degli special item </t>
  </si>
  <si>
    <t>Esclusione special item</t>
  </si>
  <si>
    <t>Minusvalenza da radiazione di asset in corso</t>
  </si>
  <si>
    <t xml:space="preserve">Svalutazione attività correnti </t>
  </si>
  <si>
    <t>Indennità di cessazione rapporti di lavoro</t>
  </si>
  <si>
    <t>Altro</t>
  </si>
  <si>
    <t>Margine operativo lordo adjusted (EBITDA adjusted)</t>
  </si>
  <si>
    <t xml:space="preserve">Svalutazione attività non correnti </t>
  </si>
  <si>
    <t xml:space="preserve">Esclusione special item </t>
  </si>
  <si>
    <t>Special item dell'utile operativo</t>
  </si>
  <si>
    <t xml:space="preserve">Plusvalenza da cessione e altri proventi su partecipazioni </t>
  </si>
  <si>
    <t>Effetto variazione tassi ADNOC</t>
  </si>
  <si>
    <t>Oneri finanziari liability management</t>
  </si>
  <si>
    <t>Fiscalità su special item</t>
  </si>
  <si>
    <t>Utile netto adjusted (Gruppo e terzi)</t>
  </si>
  <si>
    <t>Utile netto adjusted di Gruppo</t>
  </si>
  <si>
    <t>Rimanenze non correnti - Scorte d'obbligo</t>
  </si>
  <si>
    <t>Attività immateriali e avviamento</t>
  </si>
  <si>
    <t xml:space="preserve">Partecipazioni valutate con il metodo del patrimonio netto </t>
  </si>
  <si>
    <t>Altre attività finanziarie</t>
  </si>
  <si>
    <r>
      <t>Capitale circolante netto</t>
    </r>
    <r>
      <rPr>
        <sz val="9"/>
        <color rgb="FF706F6F"/>
        <rFont val="Calibri"/>
        <family val="2"/>
        <scheme val="minor"/>
      </rPr>
      <t xml:space="preserve"> </t>
    </r>
  </si>
  <si>
    <t xml:space="preserve">Passività per benefici ai dipendenti </t>
  </si>
  <si>
    <t xml:space="preserve">Attività destinate alla vendita e passività direttamente associabili </t>
  </si>
  <si>
    <t>- Patrimonio netto di competenza azionisti Snam</t>
  </si>
  <si>
    <t>- Patrimonio netto di terzi</t>
  </si>
  <si>
    <t>- di cui Debiti finanziari per beni in leasing (**)</t>
  </si>
  <si>
    <t xml:space="preserve">Per la riconduzione della Situazione patrimoniale-finanziaria riclassificata al prospetto obbligatorio si veda il successivo paragrafo “Riconduzione degli schemi di bilancio riclassificati ai prospetti obbligatori”.    </t>
  </si>
  <si>
    <t>Capitale circolante netto</t>
  </si>
  <si>
    <t>Crediti commerciali</t>
  </si>
  <si>
    <t xml:space="preserve">Rimanenze </t>
  </si>
  <si>
    <t xml:space="preserve">Crediti tributari </t>
  </si>
  <si>
    <t xml:space="preserve">Altre attività </t>
  </si>
  <si>
    <t xml:space="preserve">Fondi per rischi e oneri </t>
  </si>
  <si>
    <t>- di cui: Fondo smantellamento e ripristino siti</t>
  </si>
  <si>
    <t>Debiti commerciali</t>
  </si>
  <si>
    <t>Ratei e risconti da attività regolate</t>
  </si>
  <si>
    <t xml:space="preserve">Passività nette per imposte differite </t>
  </si>
  <si>
    <t>(Passività) Attività per strumenti derivati di copertura</t>
  </si>
  <si>
    <t>Debiti tributari</t>
  </si>
  <si>
    <t xml:space="preserve">Altre passività </t>
  </si>
  <si>
    <t>- di cui: Debiti verso la Cassa per i Servizi Energetici e Ambientali (CSEA)</t>
  </si>
  <si>
    <t>- di cui: Debito per acconto sul dividendo</t>
  </si>
  <si>
    <t>- di cui: Depositi cauzionali</t>
  </si>
  <si>
    <t>CAPITALE CIRCOLANTE NETTO</t>
  </si>
  <si>
    <t>Patrimonio netto al 31 dicembre 2022</t>
  </si>
  <si>
    <t>- Utile complessivo</t>
  </si>
  <si>
    <t>- Saldo Dividendo 2022</t>
  </si>
  <si>
    <t>- Altre variazioni</t>
  </si>
  <si>
    <t>Patrimonio netto al 30 giugno 2023</t>
  </si>
  <si>
    <t>- Ammortamenti e perdite per riduzione di valore di immobili, impianti e macchinari e attività immateriali</t>
  </si>
  <si>
    <t>- Quota dell’utile o perdita delle partecipazioni valutate con il metodo del  patrimonio netto</t>
  </si>
  <si>
    <t>- Debiti commerciali</t>
  </si>
  <si>
    <t>FLUSSI FINANZIARI DELL'ATTIVITA' OPERATIVA</t>
  </si>
  <si>
    <t xml:space="preserve">Variazione delle disponibilità liquide relative ad attività destinate alla vendita e passività direttamente associabili </t>
  </si>
  <si>
    <t>FLUSSO DI CASSA NETTO DEL PERIODO</t>
  </si>
  <si>
    <t>Patrimonio netto di terzi</t>
  </si>
  <si>
    <t>Ai soli fini del Rendiconto finanziario, il flusso include: (i) la variazione delle rimanenze di tubazioni e dei relativi materiali accessori impiegate nelle attività di realizzazione degli impianti, riferita al settore trasporto di gas naturale (rispettivamente -33 milioni di euro e 4 milioni di euro per il 2023 e il 2022); (ii) i contributi su opere per interferenze con terzi, cosiddette rivalse (rispettivamente 12 milioni di euro e 18 milioni di euro per il 2023 e il 2022).</t>
  </si>
  <si>
    <t>N. Impianti in esercizio (c)</t>
  </si>
  <si>
    <t xml:space="preserve">Utile netto adjusted </t>
  </si>
  <si>
    <t>Per la natura e la riconduzione di dettaglio dei singoli adjustment si veda il paragrafo “Non-GAAP measures” della presente Relazione.</t>
  </si>
  <si>
    <t>2022 adjusted vs 2023 adjusted</t>
  </si>
  <si>
    <t>SPECIAL ITEM</t>
  </si>
  <si>
    <t xml:space="preserve">Adjusted </t>
  </si>
  <si>
    <t>Ricavi  business della Transizione energetica</t>
  </si>
  <si>
    <t>Costi operativi business delle Infrastrutture gas</t>
  </si>
  <si>
    <t xml:space="preserve">Utile operativo </t>
  </si>
  <si>
    <t>Proventi (oneri) netti su partecipazioni</t>
  </si>
  <si>
    <t>Variazione del capitale circolante netto</t>
  </si>
  <si>
    <t>Flussi finanziari dell'attività operativa</t>
  </si>
  <si>
    <t>Acquisto di società controllate e rami d’azienda, al netto della liquidità acquisita</t>
  </si>
  <si>
    <t>Variazione crediti finanziari a breve termine e a lungo termine</t>
  </si>
  <si>
    <t xml:space="preserve">Flusso di cassa del capitale proprio </t>
  </si>
  <si>
    <t>Bond convertibile</t>
  </si>
  <si>
    <r>
      <t xml:space="preserve">Situazione Patrimoniale-finanziaria riclassificata </t>
    </r>
    <r>
      <rPr>
        <b/>
        <i/>
        <sz val="11"/>
        <color rgb="FF706F6F"/>
        <rFont val="Ubuntu"/>
        <family val="2"/>
      </rPr>
      <t>(segue)</t>
    </r>
  </si>
  <si>
    <t>Voci della Situazione Patrimoniale-finanziaria riclassificata
(Dove non espressamente indicato, la componente è ottenuta direttamente da Prospetto obbligatorio)</t>
  </si>
  <si>
    <t>Valori parziali da prospetto obbligatorio</t>
  </si>
  <si>
    <t>Partecipazioni valutate con il metodo del patrimonio netto</t>
  </si>
  <si>
    <t>Altre attività finanziarie, composte da:</t>
  </si>
  <si>
    <t>- Altre attività finanziarie non correnti</t>
  </si>
  <si>
    <t>- Altre attività finanziarie correnti</t>
  </si>
  <si>
    <t>- Crediti per contributi da privati</t>
  </si>
  <si>
    <t>Rimanenze correnti</t>
  </si>
  <si>
    <t xml:space="preserve">- Attività correnti per imposte sul reddito </t>
  </si>
  <si>
    <t>- Crediti IVA</t>
  </si>
  <si>
    <t>- Altri crediti fiscali</t>
  </si>
  <si>
    <t>- Crediti IRES per il Consolidato Fiscale Nazionale verso ex controllante ENI</t>
  </si>
  <si>
    <t>- Passività correnti per imposte sul reddito</t>
  </si>
  <si>
    <t>- Ritenute IRPEF su lavoro dipendente</t>
  </si>
  <si>
    <t>- Altre imposte</t>
  </si>
  <si>
    <t>Attivià (Passività) fiscali differite, composte da:</t>
  </si>
  <si>
    <t>- Attività per imposte differite</t>
  </si>
  <si>
    <t>- Passività per imposte differite</t>
  </si>
  <si>
    <t>Valore di mercato strumenti finanziari derivati</t>
  </si>
  <si>
    <t>(11)</t>
  </si>
  <si>
    <t>- Altri crediti verso Cassa per i Servizi Energetici e Ambientali (CSEA)</t>
  </si>
  <si>
    <t>- Acconti a fornitori</t>
  </si>
  <si>
    <t>- Altri crediti</t>
  </si>
  <si>
    <t xml:space="preserve">- Altre attività </t>
  </si>
  <si>
    <t>-  Attività regolatorie</t>
  </si>
  <si>
    <t>-  Passività regolatorie</t>
  </si>
  <si>
    <t>- Altri debiti verso Cassa per i Servizi Energetici e Ambientali (CSEA)</t>
  </si>
  <si>
    <t xml:space="preserve">- Altre passività </t>
  </si>
  <si>
    <t>Totale Capitale circolante netto</t>
  </si>
  <si>
    <t>Passività per benefici ai dipendenti</t>
  </si>
  <si>
    <t xml:space="preserve">Attività possedute per la vendita e passività direttamente associabili </t>
  </si>
  <si>
    <t>- Attività possedute per la vendita</t>
  </si>
  <si>
    <t xml:space="preserve">- Passività direttamente associabili ad attività possedute per la vendita </t>
  </si>
  <si>
    <t>Totale Patrimonio netto</t>
  </si>
  <si>
    <t>- Passività finanziarie non correnti</t>
  </si>
  <si>
    <t>- Passività finanziarie correnti</t>
  </si>
  <si>
    <t>Disponibilità liquide e mezzi equivalenti</t>
  </si>
  <si>
    <t xml:space="preserve"> - Disponibilità liquide e mezzi equivalenti </t>
  </si>
  <si>
    <r>
      <t xml:space="preserve">Rendiconto finanziario riclassificato </t>
    </r>
    <r>
      <rPr>
        <b/>
        <i/>
        <sz val="10"/>
        <color rgb="FF706F6F"/>
        <rFont val="Ubuntu"/>
        <family val="2"/>
      </rPr>
      <t>(segue)</t>
    </r>
  </si>
  <si>
    <t>Voci del rendiconto riclassificato e confluenze delle voci del Prospetto obbligatorio</t>
  </si>
  <si>
    <t>UTILE DELPERIODO</t>
  </si>
  <si>
    <t>- Altri oneri (proventi) su partecipazioni</t>
  </si>
  <si>
    <t>- Variazione passività per benefici ai dipendenti</t>
  </si>
  <si>
    <t>Minusvalenze (plusvalenze) nette su cessioni, radiazioni e eliminazioni di attività</t>
  </si>
  <si>
    <t>Variazione del capitale circolante netto:</t>
  </si>
  <si>
    <t>Partecipazioni:</t>
  </si>
  <si>
    <t>Crediti finanziari a breve termine e a lungo termine:</t>
  </si>
  <si>
    <t>- Accensioni di crediti finanziari a breve termine</t>
  </si>
  <si>
    <t>- Rimborsi di crediti finanziari a breve  termine</t>
  </si>
  <si>
    <t>FREE CASH FLOW</t>
  </si>
  <si>
    <t>Variazione dei crediti finanziari a creve termine</t>
  </si>
  <si>
    <t>- Incremento/(decremento) di debiti finanziari a breve termine</t>
  </si>
  <si>
    <t>Flusso di cassa del capitale proprio:</t>
  </si>
  <si>
    <t xml:space="preserve">- Variazione del patrimonio netto di terzi in società controllate che non comporta un cambiamento nel controllo </t>
  </si>
  <si>
    <t>Ricavi settore</t>
  </si>
  <si>
    <t>Margine operativo lordo per settore</t>
  </si>
  <si>
    <t>Prospetto del conto economico complessivo</t>
  </si>
  <si>
    <t>Note</t>
  </si>
  <si>
    <t>UTILE DEL PERIODO</t>
  </si>
  <si>
    <t>ALTRE COMPONENTI DEL CONTO ECONOMICO COMPLESSIVO</t>
  </si>
  <si>
    <t xml:space="preserve">Copertura dei flussi finanziari  – quota efficace della variazione di fair value </t>
  </si>
  <si>
    <t>(10)</t>
  </si>
  <si>
    <t>Partecipazioni valutate con il metodo del patrimonio netto - quota delle altre componenti del conto economico complessivo (*)</t>
  </si>
  <si>
    <t>Totale componenti che sono o possono essere riclassificate nell’utile del periodo, 
al netto dell’effetto fiscale</t>
  </si>
  <si>
    <t xml:space="preserve">Rivalutazione delle passività per benefici definiti ai dipendenti </t>
  </si>
  <si>
    <t>Partecipazioni valutate con il metodo del patrimonio netto - quota delle altre componenti del conto economico complessivo</t>
  </si>
  <si>
    <t xml:space="preserve">Partecipazioni valutate a FVTOCI (“fair value rilevato nelle altre componenti del conto economico complessivo”) </t>
  </si>
  <si>
    <t>Totale componenti che non saranno riclassificati nell’utile del periodo, 
al netto dell’effetto fiscale</t>
  </si>
  <si>
    <t>TOTALE ALTRE COMPONENTI DEL CONTO ECONOMICO COMPLESSIVO, AL NETTO DELL'EFFETTO FISCALE</t>
  </si>
  <si>
    <t>TOTALE CONTO ECONOMICO COMPLESSIVO</t>
  </si>
  <si>
    <t>Totale conto economico complessivo :</t>
  </si>
  <si>
    <t>4.9</t>
  </si>
  <si>
    <t>Qualifica professionale</t>
  </si>
  <si>
    <t>Dirigenti</t>
  </si>
  <si>
    <t>Quadri</t>
  </si>
  <si>
    <t>Impiegati</t>
  </si>
  <si>
    <t>Operai</t>
  </si>
  <si>
    <t>TOTALE DIPENDENTI IN SERVIZIO</t>
  </si>
  <si>
    <t>Energy Transition - Principali indicatori di performance</t>
  </si>
  <si>
    <t>Dipendenti in servizio</t>
  </si>
  <si>
    <t>Riconduzione dettaglio</t>
  </si>
  <si>
    <t>Dettaglio special item</t>
  </si>
  <si>
    <t>Riconduzione sintetica dei risultati adjusted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</si>
</sst>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1" formatCode="_-* #,##0_-;\-* #,##0_-;_-* &quot;-&quot;_-;_-@_-"/>
    <numFmt numFmtId="43" formatCode="_-* #,##0.00_-;\-* #,##0.00_-;_-* &quot;-&quot;??_-;_-@_-"/>
    <numFmt numFmtId="164" formatCode="_-* #,##0.00\ _€_-;\-* #,##0.00\ _€_-;_-* &quot;-&quot;??\ _€_-;_-@_-"/>
    <numFmt numFmtId="165" formatCode="#,##0;\(#,##0\)"/>
    <numFmt numFmtId="166" formatCode="0.0%"/>
    <numFmt numFmtId="167" formatCode="0.0"/>
    <numFmt numFmtId="168" formatCode="#,##0.00;\(#,##0.00\)"/>
    <numFmt numFmtId="169" formatCode="#,##0.0;\(#,##0.0\)"/>
    <numFmt numFmtId="170" formatCode="#,##0.000"/>
    <numFmt numFmtId="171" formatCode="#,##0.000;\(#,##0.000\)"/>
    <numFmt numFmtId="172" formatCode="_-* #,##0_-;\-* #,##0_-;_-* &quot;-&quot;??_-;_-@_-"/>
    <numFmt numFmtId="173" formatCode="_(* #,##0_);_(* \(#,##0\);_(* &quot;-&quot;??_);_(@_)"/>
    <numFmt numFmtId="174" formatCode="#,##0.0;\ \(#,##0.0\)"/>
    <numFmt numFmtId="175" formatCode="_(#,##0_);\(#,##0\)"/>
    <numFmt numFmtId="176" formatCode="#,##0;\(#,##0\);\-"/>
    <numFmt numFmtId="177" formatCode="0.000"/>
    <numFmt numFmtId="178" formatCode="_-* #,##0.000_-;\-* #,##0.000_-;_-* &quot;-&quot;_-;_-@_-"/>
    <numFmt numFmtId="179" formatCode="_-* #,##0\ _€_-;\-* #,##0\ _€_-;_-* &quot;-&quot;??\ _€_-;_-@_-"/>
    <numFmt numFmtId="180" formatCode="_-[$€-2]\ * #,##0.00_-;\-[$€-2]\ * #,##0.00_-;_-[$€-2]\ * &quot;-&quot;??_-"/>
    <numFmt numFmtId="181" formatCode="#,##0.0"/>
    <numFmt numFmtId="182" formatCode="###,000"/>
    <numFmt numFmtId="183" formatCode="#,##0;\ \(#,##0\)"/>
    <numFmt numFmtId="184" formatCode="#,###;\(#,###\);"/>
  </numFmts>
  <fonts count="9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name val="Arial"/>
      <family val="2"/>
    </font>
    <font>
      <sz val="10"/>
      <name val="Arial"/>
      <family val="2"/>
    </font>
    <font>
      <sz val="11"/>
      <color theme="1"/>
      <name val="Arial"/>
      <family val="2"/>
    </font>
    <font>
      <sz val="8"/>
      <name val="Ubuntu"/>
      <family val="2"/>
    </font>
    <font>
      <b/>
      <sz val="11"/>
      <color theme="0"/>
      <name val="Ubuntu Light"/>
      <family val="2"/>
    </font>
    <font>
      <sz val="10"/>
      <color rgb="FF002060"/>
      <name val="Ubuntu Light"/>
      <family val="2"/>
    </font>
    <font>
      <sz val="11"/>
      <color rgb="FF002060"/>
      <name val="Ubuntu Light"/>
      <family val="2"/>
    </font>
    <font>
      <u/>
      <sz val="10"/>
      <color indexed="12"/>
      <name val="Ubuntu"/>
      <family val="2"/>
    </font>
    <font>
      <b/>
      <sz val="8"/>
      <color rgb="FF004277"/>
      <name val="Ubuntu"/>
      <family val="2"/>
    </font>
    <font>
      <i/>
      <sz val="8"/>
      <color rgb="FF004277"/>
      <name val="Ubuntu"/>
      <family val="2"/>
    </font>
    <font>
      <sz val="8"/>
      <color rgb="FF004277"/>
      <name val="Ubuntu"/>
      <family val="2"/>
    </font>
    <font>
      <sz val="9"/>
      <color rgb="FF004277"/>
      <name val="Ubuntu"/>
      <family val="2"/>
    </font>
    <font>
      <b/>
      <sz val="9"/>
      <color rgb="FF004277"/>
      <name val="Ubuntu"/>
      <family val="2"/>
    </font>
    <font>
      <b/>
      <sz val="10"/>
      <color rgb="FF004277"/>
      <name val="Ubuntu"/>
      <family val="2"/>
    </font>
    <font>
      <u/>
      <sz val="10"/>
      <color rgb="FF004277"/>
      <name val="Ubuntu"/>
      <family val="2"/>
    </font>
    <font>
      <sz val="10"/>
      <color rgb="FF004277"/>
      <name val="Ubuntu"/>
      <family val="2"/>
    </font>
    <font>
      <i/>
      <sz val="10"/>
      <color rgb="FF004277"/>
      <name val="Ubuntu"/>
      <family val="2"/>
    </font>
    <font>
      <b/>
      <sz val="11"/>
      <color rgb="FF004277"/>
      <name val="Ubuntu"/>
      <family val="2"/>
    </font>
    <font>
      <sz val="8.6999999999999993"/>
      <color rgb="FF004277"/>
      <name val="Ubuntu"/>
      <family val="2"/>
    </font>
    <font>
      <b/>
      <sz val="8.6999999999999993"/>
      <color rgb="FF004277"/>
      <name val="Ubuntu"/>
      <family val="2"/>
    </font>
    <font>
      <b/>
      <sz val="12"/>
      <color rgb="FF004277"/>
      <name val="Ubuntu"/>
      <family val="2"/>
    </font>
    <font>
      <sz val="12"/>
      <color rgb="FF004277"/>
      <name val="Ubuntu"/>
      <family val="2"/>
    </font>
    <font>
      <sz val="9"/>
      <color rgb="FF000000"/>
      <name val="Arial"/>
      <family val="2"/>
    </font>
    <font>
      <b/>
      <sz val="14"/>
      <color rgb="FF009845"/>
      <name val="Ubuntu"/>
      <family val="2"/>
    </font>
    <font>
      <sz val="8"/>
      <color rgb="FF706F6F"/>
      <name val="Ubuntu"/>
      <family val="2"/>
    </font>
    <font>
      <b/>
      <sz val="8"/>
      <color rgb="FF706F6F"/>
      <name val="Ubuntu"/>
      <family val="2"/>
    </font>
    <font>
      <i/>
      <sz val="8"/>
      <color rgb="FF706F6F"/>
      <name val="Ubuntu"/>
      <family val="2"/>
    </font>
    <font>
      <b/>
      <i/>
      <sz val="8"/>
      <color rgb="FF706F6F"/>
      <name val="Ubuntu"/>
      <family val="2"/>
    </font>
    <font>
      <b/>
      <sz val="10"/>
      <color rgb="FF706F6F"/>
      <name val="Ubuntu"/>
      <family val="2"/>
    </font>
    <font>
      <b/>
      <i/>
      <sz val="10"/>
      <color rgb="FF706F6F"/>
      <name val="Ubuntu"/>
      <family val="2"/>
    </font>
    <font>
      <u/>
      <sz val="10"/>
      <color rgb="FF706F6F"/>
      <name val="Ubuntu"/>
      <family val="2"/>
    </font>
    <font>
      <sz val="9"/>
      <color rgb="FF706F6F"/>
      <name val="Ubuntu"/>
      <family val="2"/>
    </font>
    <font>
      <b/>
      <sz val="8.6999999999999993"/>
      <color rgb="FF706F6F"/>
      <name val="Ubuntu"/>
      <family val="2"/>
    </font>
    <font>
      <b/>
      <sz val="11"/>
      <color rgb="FF706F6F"/>
      <name val="Ubuntu"/>
      <family val="2"/>
    </font>
    <font>
      <sz val="10"/>
      <name val="Arial"/>
      <family val="2"/>
    </font>
    <font>
      <b/>
      <i/>
      <sz val="8"/>
      <color rgb="FF004277"/>
      <name val="Ubuntu"/>
      <family val="2"/>
    </font>
    <font>
      <b/>
      <sz val="8"/>
      <color rgb="FF7F7F7F"/>
      <name val="Ubuntu"/>
      <family val="2"/>
    </font>
    <font>
      <sz val="8"/>
      <color rgb="FF7F7F7F"/>
      <name val="Ubuntu"/>
      <family val="2"/>
    </font>
    <font>
      <sz val="8"/>
      <name val="Calibri"/>
      <family val="2"/>
      <scheme val="minor"/>
    </font>
    <font>
      <sz val="9"/>
      <name val="Calibri"/>
      <family val="2"/>
      <scheme val="minor"/>
    </font>
    <font>
      <b/>
      <sz val="9"/>
      <name val="Calibri"/>
      <family val="2"/>
      <scheme val="minor"/>
    </font>
    <font>
      <sz val="11"/>
      <color theme="1"/>
      <name val="Ubuntu"/>
      <family val="2"/>
    </font>
    <font>
      <i/>
      <sz val="8.6999999999999993"/>
      <color rgb="FF004277"/>
      <name val="Ubuntu"/>
      <family val="2"/>
    </font>
    <font>
      <sz val="10"/>
      <name val="Times New Roman"/>
      <family val="1"/>
    </font>
    <font>
      <b/>
      <u/>
      <sz val="8"/>
      <color rgb="FF004277"/>
      <name val="Ubuntu"/>
      <family val="2"/>
    </font>
    <font>
      <sz val="10"/>
      <name val="Arial"/>
      <family val="2"/>
    </font>
    <font>
      <sz val="8"/>
      <color rgb="FF1F497D"/>
      <name val="Verdana"/>
      <family val="2"/>
    </font>
    <font>
      <b/>
      <sz val="8"/>
      <color rgb="FF1F497D"/>
      <name val="Verdana"/>
      <family val="2"/>
    </font>
    <font>
      <b/>
      <sz val="8"/>
      <color rgb="FF004C97"/>
      <name val="Verdana"/>
      <family val="2"/>
    </font>
    <font>
      <b/>
      <sz val="8"/>
      <color theme="0"/>
      <name val="Verdana"/>
      <family val="2"/>
    </font>
    <font>
      <sz val="8"/>
      <color theme="0"/>
      <name val="Verdana"/>
      <family val="2"/>
    </font>
    <font>
      <b/>
      <sz val="9"/>
      <color rgb="FF706F6F"/>
      <name val="Ubuntu"/>
      <family val="2"/>
    </font>
    <font>
      <sz val="10"/>
      <color rgb="FF706F6F"/>
      <name val="Ubuntu"/>
      <family val="2"/>
    </font>
    <font>
      <sz val="8"/>
      <color rgb="FF706F6F"/>
      <name val="Arial"/>
      <family val="2"/>
    </font>
    <font>
      <b/>
      <sz val="8"/>
      <color rgb="FF706F6F"/>
      <name val="Arial"/>
      <family val="2"/>
    </font>
    <font>
      <i/>
      <sz val="10"/>
      <color rgb="FF706F6F"/>
      <name val="Ubuntu"/>
      <family val="2"/>
    </font>
    <font>
      <i/>
      <sz val="8"/>
      <color rgb="FF706F6F"/>
      <name val="Arial"/>
      <family val="2"/>
    </font>
    <font>
      <b/>
      <i/>
      <sz val="8"/>
      <color rgb="FF706F6F"/>
      <name val="Arial"/>
      <family val="2"/>
    </font>
    <font>
      <i/>
      <sz val="9"/>
      <color rgb="FF706F6F"/>
      <name val="Ubuntu"/>
      <family val="2"/>
    </font>
    <font>
      <i/>
      <sz val="9"/>
      <color rgb="FF004C97"/>
      <name val="Calibri"/>
      <family val="2"/>
      <scheme val="minor"/>
    </font>
    <font>
      <sz val="8"/>
      <color rgb="FF004C97"/>
      <name val="Ubuntu"/>
      <family val="2"/>
    </font>
    <font>
      <i/>
      <sz val="8"/>
      <name val="Calibri"/>
      <family val="2"/>
      <scheme val="minor"/>
    </font>
    <font>
      <sz val="10"/>
      <name val="Arial"/>
      <family val="2"/>
    </font>
    <font>
      <sz val="9"/>
      <color theme="1"/>
      <name val="Calibri"/>
      <family val="2"/>
      <scheme val="minor"/>
    </font>
    <font>
      <b/>
      <sz val="8"/>
      <color rgb="FF004C97"/>
      <name val="Ubuntu"/>
      <family val="2"/>
    </font>
    <font>
      <sz val="8"/>
      <color rgb="FF004277"/>
      <name val="Arial"/>
      <family val="2"/>
    </font>
    <font>
      <b/>
      <sz val="8"/>
      <color rgb="FF004277"/>
      <name val="Arial"/>
      <family val="2"/>
    </font>
    <font>
      <sz val="9"/>
      <color rgb="FF706F6F"/>
      <name val="Calibri"/>
      <family val="2"/>
      <scheme val="minor"/>
    </font>
    <font>
      <b/>
      <sz val="14"/>
      <color rgb="FF706F6F"/>
      <name val="Ubuntu"/>
      <family val="2"/>
    </font>
    <font>
      <b/>
      <sz val="10"/>
      <color rgb="FF004C97"/>
      <name val="Ubuntu"/>
      <family val="2"/>
    </font>
    <font>
      <sz val="7"/>
      <color rgb="FF706F6F"/>
      <name val="Ubuntu"/>
      <family val="2"/>
    </font>
    <font>
      <b/>
      <sz val="7"/>
      <color rgb="FF706F6F"/>
      <name val="Ubuntu"/>
      <family val="2"/>
    </font>
    <font>
      <i/>
      <sz val="7"/>
      <color rgb="FF706F6F"/>
      <name val="Ubuntu"/>
      <family val="2"/>
    </font>
    <font>
      <b/>
      <i/>
      <sz val="7"/>
      <color rgb="FF706F6F"/>
      <name val="Ubuntu"/>
      <family val="2"/>
    </font>
    <font>
      <b/>
      <i/>
      <sz val="11"/>
      <color rgb="FF706F6F"/>
      <name val="Ubuntu"/>
      <family val="2"/>
    </font>
    <font>
      <sz val="8"/>
      <color theme="0" tint="-0.499984740745262"/>
      <name val="Ubuntu"/>
      <family val="2"/>
    </font>
    <font>
      <sz val="12"/>
      <color rgb="FF706F6F"/>
      <name val="Ubuntu"/>
      <family val="2"/>
    </font>
    <font>
      <b/>
      <sz val="12"/>
      <color rgb="FF706F6F"/>
      <name val="Ubuntu"/>
      <family val="2"/>
    </font>
    <font>
      <sz val="11"/>
      <color rgb="FF706F6F"/>
      <name val="Ubuntu"/>
      <family val="2"/>
    </font>
    <font>
      <i/>
      <sz val="11"/>
      <color rgb="FF706F6F"/>
      <name val="Ubuntu"/>
      <family val="2"/>
    </font>
    <font>
      <b/>
      <sz val="14"/>
      <color rgb="FF00609C"/>
      <name val="Ubuntu"/>
      <family val="2"/>
    </font>
    <font>
      <sz val="11"/>
      <color rgb="FF004277"/>
      <name val="Ubuntu"/>
      <family val="2"/>
    </font>
  </fonts>
  <fills count="17">
    <fill>
      <patternFill patternType="none"/>
    </fill>
    <fill>
      <patternFill patternType="gray125"/>
    </fill>
    <fill>
      <patternFill patternType="solid">
        <fgColor theme="0" tint="-4.9989318521683403E-2"/>
        <bgColor indexed="64"/>
      </patternFill>
    </fill>
    <fill>
      <patternFill patternType="solid">
        <fgColor theme="3"/>
        <bgColor indexed="64"/>
      </patternFill>
    </fill>
    <fill>
      <patternFill patternType="solid">
        <fgColor rgb="FFFFFFFF"/>
        <bgColor indexed="64"/>
      </patternFill>
    </fill>
    <fill>
      <patternFill patternType="solid">
        <fgColor rgb="FFEDEDED"/>
        <bgColor indexed="64"/>
      </patternFill>
    </fill>
    <fill>
      <patternFill patternType="solid">
        <fgColor indexed="9"/>
        <bgColor indexed="64"/>
      </patternFill>
    </fill>
    <fill>
      <patternFill patternType="solid">
        <fgColor theme="0"/>
        <bgColor indexed="64"/>
      </patternFill>
    </fill>
    <fill>
      <patternFill patternType="solid">
        <fgColor rgb="FFF1F5FB"/>
        <bgColor rgb="FF000000"/>
      </patternFill>
    </fill>
    <fill>
      <patternFill patternType="solid">
        <fgColor rgb="FFDBE5F2"/>
        <bgColor rgb="FF000000"/>
      </patternFill>
    </fill>
    <fill>
      <patternFill patternType="solid">
        <fgColor rgb="FFE9EFF7"/>
        <bgColor rgb="FF000000"/>
      </patternFill>
    </fill>
    <fill>
      <patternFill patternType="solid">
        <fgColor rgb="FFC3D6EB"/>
        <bgColor rgb="FF000000"/>
      </patternFill>
    </fill>
    <fill>
      <patternFill patternType="solid">
        <fgColor rgb="FF004C97"/>
        <bgColor rgb="FF000000"/>
      </patternFill>
    </fill>
    <fill>
      <patternFill patternType="solid">
        <fgColor rgb="FF004C97"/>
        <bgColor auto="1"/>
      </patternFill>
    </fill>
    <fill>
      <patternFill patternType="solid">
        <fgColor rgb="FF004C97"/>
        <bgColor rgb="FFFFFFFF"/>
      </patternFill>
    </fill>
    <fill>
      <patternFill patternType="solid">
        <fgColor rgb="FFB7CFE8"/>
        <bgColor rgb="FF000000"/>
      </patternFill>
    </fill>
    <fill>
      <patternFill patternType="solid">
        <fgColor rgb="FFF2F2F2"/>
        <bgColor indexed="64"/>
      </patternFill>
    </fill>
  </fills>
  <borders count="41">
    <border>
      <left/>
      <right/>
      <top/>
      <bottom/>
      <diagonal/>
    </border>
    <border>
      <left/>
      <right/>
      <top style="dotted">
        <color indexed="64"/>
      </top>
      <bottom/>
      <diagonal/>
    </border>
    <border>
      <left/>
      <right style="thin">
        <color indexed="9"/>
      </right>
      <top/>
      <bottom style="thin">
        <color indexed="9"/>
      </bottom>
      <diagonal/>
    </border>
    <border>
      <left style="thin">
        <color indexed="9"/>
      </left>
      <right/>
      <top/>
      <bottom style="thin">
        <color indexed="9"/>
      </bottom>
      <diagonal/>
    </border>
    <border>
      <left/>
      <right/>
      <top/>
      <bottom style="thin">
        <color indexed="9"/>
      </bottom>
      <diagonal/>
    </border>
    <border>
      <left/>
      <right/>
      <top/>
      <bottom style="medium">
        <color theme="3" tint="-0.24994659260841701"/>
      </bottom>
      <diagonal/>
    </border>
    <border>
      <left/>
      <right/>
      <top style="hair">
        <color theme="3" tint="-0.24994659260841701"/>
      </top>
      <bottom style="hair">
        <color theme="3" tint="-0.24994659260841701"/>
      </bottom>
      <diagonal/>
    </border>
    <border>
      <left/>
      <right/>
      <top style="dotted">
        <color indexed="64"/>
      </top>
      <bottom style="dotted">
        <color indexed="64"/>
      </bottom>
      <diagonal/>
    </border>
    <border>
      <left/>
      <right style="thin">
        <color indexed="9"/>
      </right>
      <top/>
      <bottom/>
      <diagonal/>
    </border>
    <border>
      <left/>
      <right/>
      <top style="thin">
        <color rgb="FF002060"/>
      </top>
      <bottom/>
      <diagonal/>
    </border>
    <border>
      <left/>
      <right/>
      <top style="hair">
        <color rgb="FF000000"/>
      </top>
      <bottom style="hair">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rgb="FF706F6F"/>
      </bottom>
      <diagonal/>
    </border>
    <border>
      <left/>
      <right/>
      <top style="thin">
        <color rgb="FF706F6F"/>
      </top>
      <bottom style="thin">
        <color rgb="FF706F6F"/>
      </bottom>
      <diagonal/>
    </border>
    <border>
      <left/>
      <right/>
      <top style="medium">
        <color rgb="FF009845"/>
      </top>
      <bottom style="thin">
        <color rgb="FF706F6F"/>
      </bottom>
      <diagonal/>
    </border>
    <border>
      <left/>
      <right/>
      <top style="thin">
        <color rgb="FF706F6F"/>
      </top>
      <bottom/>
      <diagonal/>
    </border>
    <border>
      <left/>
      <right/>
      <top/>
      <bottom style="double">
        <color indexed="64"/>
      </bottom>
      <diagonal/>
    </border>
    <border>
      <left/>
      <right/>
      <top/>
      <bottom style="medium">
        <color rgb="FF00609C"/>
      </bottom>
      <diagonal/>
    </border>
    <border>
      <left/>
      <right/>
      <top style="thin">
        <color indexed="64"/>
      </top>
      <bottom/>
      <diagonal/>
    </border>
    <border>
      <left/>
      <right/>
      <top style="medium">
        <color rgb="FF00609C"/>
      </top>
      <bottom/>
      <diagonal/>
    </border>
    <border>
      <left/>
      <right/>
      <top style="thin">
        <color auto="1"/>
      </top>
      <bottom style="thin">
        <color auto="1"/>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right/>
      <top style="medium">
        <color rgb="FF00609C"/>
      </top>
      <bottom style="thin">
        <color rgb="FF706F6F"/>
      </bottom>
      <diagonal/>
    </border>
    <border>
      <left/>
      <right/>
      <top style="medium">
        <color rgb="FF009847"/>
      </top>
      <bottom/>
      <diagonal/>
    </border>
    <border>
      <left/>
      <right/>
      <top/>
      <bottom style="medium">
        <color rgb="FF004C97"/>
      </bottom>
      <diagonal/>
    </border>
    <border>
      <left/>
      <right/>
      <top style="medium">
        <color rgb="FF004C97"/>
      </top>
      <bottom style="thin">
        <color rgb="FF706F6F"/>
      </bottom>
      <diagonal/>
    </border>
    <border>
      <left/>
      <right/>
      <top style="thin">
        <color rgb="FF706F6F"/>
      </top>
      <bottom style="thin">
        <color indexed="64"/>
      </bottom>
      <diagonal/>
    </border>
    <border>
      <left/>
      <right/>
      <top style="medium">
        <color rgb="FF004C97"/>
      </top>
      <bottom/>
      <diagonal/>
    </border>
    <border>
      <left/>
      <right/>
      <top style="thin">
        <color theme="0" tint="-0.499984740745262"/>
      </top>
      <bottom style="thin">
        <color theme="0" tint="-0.499984740745262"/>
      </bottom>
      <diagonal/>
    </border>
    <border>
      <left/>
      <right/>
      <top style="thin">
        <color theme="0" tint="-0.499984740745262"/>
      </top>
      <bottom/>
      <diagonal/>
    </border>
    <border>
      <left/>
      <right/>
      <top/>
      <bottom style="thin">
        <color indexed="64"/>
      </bottom>
      <diagonal/>
    </border>
  </borders>
  <cellStyleXfs count="87">
    <xf numFmtId="0" fontId="0" fillId="0" borderId="0"/>
    <xf numFmtId="0" fontId="17" fillId="0" borderId="0" applyNumberFormat="0" applyFill="0" applyBorder="0" applyAlignment="0" applyProtection="0">
      <alignment vertical="top"/>
      <protection locked="0"/>
    </xf>
    <xf numFmtId="43" fontId="8" fillId="0" borderId="0" applyFont="0" applyFill="0" applyBorder="0" applyAlignment="0" applyProtection="0"/>
    <xf numFmtId="41" fontId="8" fillId="0" borderId="0" applyFont="0" applyFill="0" applyBorder="0" applyAlignment="0" applyProtection="0"/>
    <xf numFmtId="41" fontId="10" fillId="0" borderId="0" applyFont="0" applyFill="0" applyBorder="0" applyAlignment="0" applyProtection="0"/>
    <xf numFmtId="41" fontId="11"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5" fontId="8" fillId="0" borderId="0" applyFont="0" applyFill="0" applyBorder="0" applyAlignment="0" applyProtection="0"/>
    <xf numFmtId="43" fontId="8" fillId="0" borderId="0" applyFont="0" applyFill="0" applyBorder="0" applyAlignment="0" applyProtection="0"/>
    <xf numFmtId="43" fontId="11" fillId="0" borderId="0" applyFont="0" applyFill="0" applyBorder="0" applyAlignment="0" applyProtection="0"/>
    <xf numFmtId="0" fontId="8" fillId="0" borderId="0"/>
    <xf numFmtId="0" fontId="9"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1" fillId="0" borderId="0" applyFont="0" applyFill="0" applyBorder="0" applyAlignment="0" applyProtection="0"/>
    <xf numFmtId="0" fontId="7" fillId="0" borderId="0"/>
    <xf numFmtId="0" fontId="32" fillId="0" borderId="10" applyNumberFormat="0" applyFill="0" applyAlignment="0" applyProtection="0"/>
    <xf numFmtId="180"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0" fontId="8" fillId="0" borderId="0"/>
    <xf numFmtId="0" fontId="8" fillId="0" borderId="0"/>
    <xf numFmtId="9" fontId="44" fillId="0" borderId="0" applyFont="0" applyFill="0" applyBorder="0" applyAlignment="0" applyProtection="0"/>
    <xf numFmtId="0" fontId="6" fillId="0" borderId="0"/>
    <xf numFmtId="9" fontId="6" fillId="0" borderId="0" applyFont="0" applyFill="0" applyBorder="0" applyAlignment="0" applyProtection="0"/>
    <xf numFmtId="0" fontId="8" fillId="0" borderId="0"/>
    <xf numFmtId="43" fontId="8" fillId="0" borderId="0" applyFont="0" applyFill="0" applyBorder="0" applyAlignment="0" applyProtection="0"/>
    <xf numFmtId="43" fontId="5"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5" fillId="0" borderId="0"/>
    <xf numFmtId="0" fontId="5" fillId="0" borderId="0"/>
    <xf numFmtId="9" fontId="8" fillId="0" borderId="0" applyFont="0" applyFill="0" applyBorder="0" applyAlignment="0" applyProtection="0"/>
    <xf numFmtId="9" fontId="8" fillId="0" borderId="0" applyFont="0" applyFill="0" applyBorder="0" applyAlignment="0" applyProtection="0"/>
    <xf numFmtId="43" fontId="5"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0" fontId="5" fillId="0" borderId="0"/>
    <xf numFmtId="0" fontId="5" fillId="0" borderId="0"/>
    <xf numFmtId="0" fontId="5"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0" fontId="51" fillId="0" borderId="0"/>
    <xf numFmtId="0" fontId="3" fillId="0" borderId="0"/>
    <xf numFmtId="164" fontId="55" fillId="0" borderId="0" applyFont="0" applyFill="0" applyBorder="0" applyAlignment="0" applyProtection="0"/>
    <xf numFmtId="180"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56" fillId="8" borderId="28" applyNumberFormat="0" applyAlignment="0" applyProtection="0">
      <alignment horizontal="left" vertical="center" indent="1"/>
    </xf>
    <xf numFmtId="0" fontId="56" fillId="0" borderId="29" applyNumberFormat="0" applyFill="0" applyBorder="0" applyAlignment="0" applyProtection="0"/>
    <xf numFmtId="0" fontId="2" fillId="0" borderId="0"/>
    <xf numFmtId="43" fontId="2" fillId="0" borderId="0" applyFont="0" applyFill="0" applyBorder="0" applyAlignment="0" applyProtection="0"/>
    <xf numFmtId="0" fontId="2" fillId="0" borderId="0"/>
    <xf numFmtId="0" fontId="17" fillId="0" borderId="0" applyNumberFormat="0" applyFill="0" applyBorder="0" applyAlignment="0" applyProtection="0">
      <alignment vertical="top"/>
      <protection locked="0"/>
    </xf>
    <xf numFmtId="0" fontId="8" fillId="0" borderId="0"/>
    <xf numFmtId="164" fontId="8" fillId="0" borderId="0" applyFont="0" applyFill="0" applyBorder="0" applyAlignment="0" applyProtection="0"/>
    <xf numFmtId="0" fontId="56" fillId="9" borderId="30" applyNumberFormat="0" applyAlignment="0" applyProtection="0">
      <alignment horizontal="left" vertical="center" indent="1"/>
    </xf>
    <xf numFmtId="0" fontId="56" fillId="10" borderId="30" applyNumberFormat="0" applyAlignment="0" applyProtection="0">
      <alignment horizontal="left" vertical="center" indent="1"/>
    </xf>
    <xf numFmtId="182" fontId="56" fillId="0" borderId="31" applyNumberFormat="0" applyProtection="0">
      <alignment horizontal="right" vertical="center"/>
    </xf>
    <xf numFmtId="0" fontId="56" fillId="11" borderId="30" applyNumberFormat="0" applyAlignment="0" applyProtection="0">
      <alignment horizontal="left" vertical="center" indent="1"/>
    </xf>
    <xf numFmtId="0" fontId="58" fillId="12" borderId="30" applyNumberFormat="0" applyAlignment="0" applyProtection="0">
      <alignment horizontal="left" vertical="center" indent="1"/>
    </xf>
    <xf numFmtId="182" fontId="57" fillId="0" borderId="31" applyNumberFormat="0" applyFill="0" applyBorder="0" applyAlignment="0" applyProtection="0">
      <alignment horizontal="right" vertical="center"/>
    </xf>
    <xf numFmtId="0" fontId="59" fillId="13" borderId="0" applyProtection="0">
      <alignment horizontal="centerContinuous" vertical="center"/>
    </xf>
    <xf numFmtId="0" fontId="59" fillId="12" borderId="0" applyNumberFormat="0" applyProtection="0">
      <alignment horizontal="center" vertical="center"/>
    </xf>
    <xf numFmtId="0" fontId="60" fillId="14" borderId="30" applyNumberFormat="0" applyAlignment="0" applyProtection="0">
      <alignment horizontal="centerContinuous" vertical="center"/>
    </xf>
    <xf numFmtId="0" fontId="56" fillId="15" borderId="30" applyNumberFormat="0" applyAlignment="0" applyProtection="0">
      <alignment horizontal="left" vertical="center" indent="1"/>
    </xf>
    <xf numFmtId="0" fontId="8" fillId="0" borderId="0"/>
    <xf numFmtId="164" fontId="8" fillId="0" borderId="0" applyFont="0" applyFill="0" applyBorder="0" applyAlignment="0" applyProtection="0"/>
    <xf numFmtId="0" fontId="8" fillId="0" borderId="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0" fontId="1" fillId="0" borderId="0"/>
    <xf numFmtId="0" fontId="8" fillId="0" borderId="0"/>
    <xf numFmtId="43" fontId="72" fillId="0" borderId="0" applyFont="0" applyFill="0" applyBorder="0" applyAlignment="0" applyProtection="0"/>
  </cellStyleXfs>
  <cellXfs count="1044">
    <xf numFmtId="0" fontId="0" fillId="0" borderId="0" xfId="0"/>
    <xf numFmtId="0" fontId="15" fillId="0" borderId="6" xfId="1" applyFont="1" applyFill="1" applyBorder="1" applyAlignment="1" applyProtection="1">
      <alignment horizontal="left" vertical="center" wrapText="1" justifyLastLine="1"/>
    </xf>
    <xf numFmtId="0" fontId="14" fillId="3" borderId="5" xfId="0" applyFont="1" applyFill="1" applyBorder="1" applyAlignment="1">
      <alignment horizontal="left"/>
    </xf>
    <xf numFmtId="0" fontId="17" fillId="0" borderId="0" xfId="1" applyFont="1" applyFill="1" applyAlignment="1" applyProtection="1"/>
    <xf numFmtId="0" fontId="20" fillId="0" borderId="0" xfId="0" applyFont="1" applyFill="1"/>
    <xf numFmtId="0" fontId="21" fillId="0" borderId="0" xfId="0" applyFont="1" applyFill="1"/>
    <xf numFmtId="0" fontId="21" fillId="0" borderId="0" xfId="14" applyFont="1" applyFill="1"/>
    <xf numFmtId="0" fontId="21" fillId="0" borderId="0" xfId="16" applyNumberFormat="1" applyFont="1" applyFill="1" applyBorder="1" applyAlignment="1" applyProtection="1"/>
    <xf numFmtId="0" fontId="21" fillId="0" borderId="0" xfId="16" applyFont="1" applyFill="1" applyBorder="1"/>
    <xf numFmtId="0" fontId="22" fillId="0" borderId="0" xfId="15" applyFont="1" applyFill="1"/>
    <xf numFmtId="0" fontId="21" fillId="0" borderId="0" xfId="15" applyFont="1" applyFill="1"/>
    <xf numFmtId="0" fontId="21" fillId="0" borderId="0" xfId="12" applyFont="1" applyFill="1" applyBorder="1" applyAlignment="1"/>
    <xf numFmtId="0" fontId="21" fillId="0" borderId="0" xfId="14" applyFont="1" applyFill="1" applyBorder="1"/>
    <xf numFmtId="0" fontId="21" fillId="0" borderId="0" xfId="14" applyFont="1" applyFill="1" applyAlignment="1">
      <alignment horizontal="center"/>
    </xf>
    <xf numFmtId="0" fontId="21" fillId="0" borderId="0" xfId="0" applyFont="1" applyFill="1" applyBorder="1"/>
    <xf numFmtId="0" fontId="21" fillId="0" borderId="0" xfId="0" applyFont="1" applyFill="1" applyAlignment="1">
      <alignment horizontal="center"/>
    </xf>
    <xf numFmtId="0" fontId="21" fillId="0" borderId="0" xfId="15" applyFont="1" applyFill="1" applyAlignment="1">
      <alignment horizontal="center"/>
    </xf>
    <xf numFmtId="1" fontId="21" fillId="0" borderId="0" xfId="12" applyNumberFormat="1" applyFont="1" applyFill="1" applyBorder="1" applyAlignment="1">
      <alignment horizontal="center"/>
    </xf>
    <xf numFmtId="2" fontId="21" fillId="0" borderId="0" xfId="0" applyNumberFormat="1" applyFont="1" applyFill="1" applyBorder="1" applyAlignment="1" applyProtection="1">
      <alignment horizontal="center"/>
      <protection locked="0"/>
    </xf>
    <xf numFmtId="0" fontId="22" fillId="0" borderId="0" xfId="14" applyFont="1" applyFill="1" applyAlignment="1">
      <alignment horizontal="center" vertical="center" wrapText="1"/>
    </xf>
    <xf numFmtId="0" fontId="20" fillId="0" borderId="0" xfId="14" applyFont="1" applyFill="1"/>
    <xf numFmtId="0" fontId="23" fillId="0" borderId="0" xfId="14" applyFont="1" applyFill="1" applyBorder="1"/>
    <xf numFmtId="0" fontId="20" fillId="0" borderId="0" xfId="14" applyFont="1" applyFill="1" applyBorder="1" applyAlignment="1">
      <alignment vertical="center"/>
    </xf>
    <xf numFmtId="0" fontId="20" fillId="0" borderId="0" xfId="14" applyFont="1" applyFill="1" applyAlignment="1">
      <alignment vertical="center"/>
    </xf>
    <xf numFmtId="0" fontId="20" fillId="0" borderId="0" xfId="14" applyFont="1" applyFill="1" applyBorder="1"/>
    <xf numFmtId="0" fontId="24" fillId="0" borderId="0" xfId="1" applyFont="1" applyFill="1" applyAlignment="1" applyProtection="1"/>
    <xf numFmtId="0" fontId="25" fillId="0" borderId="0" xfId="14" applyFont="1" applyFill="1"/>
    <xf numFmtId="0" fontId="25" fillId="0" borderId="0" xfId="14" applyFont="1" applyFill="1" applyBorder="1"/>
    <xf numFmtId="165" fontId="20" fillId="0" borderId="0" xfId="6" applyNumberFormat="1" applyFont="1" applyFill="1" applyBorder="1"/>
    <xf numFmtId="168" fontId="20" fillId="0" borderId="0" xfId="14" applyNumberFormat="1" applyFont="1" applyFill="1" applyBorder="1" applyAlignment="1">
      <alignment horizontal="right"/>
    </xf>
    <xf numFmtId="169" fontId="20" fillId="0" borderId="0" xfId="14" applyNumberFormat="1" applyFont="1" applyFill="1" applyBorder="1" applyAlignment="1"/>
    <xf numFmtId="0" fontId="20" fillId="0" borderId="0" xfId="14" applyFont="1" applyFill="1" applyAlignment="1"/>
    <xf numFmtId="0" fontId="25" fillId="0" borderId="0" xfId="14" applyFont="1" applyFill="1" applyAlignment="1"/>
    <xf numFmtId="0" fontId="23" fillId="0" borderId="0" xfId="14" applyFont="1" applyFill="1" applyBorder="1" applyAlignment="1">
      <alignment horizontal="right"/>
    </xf>
    <xf numFmtId="0" fontId="25" fillId="0" borderId="0" xfId="14" applyFont="1" applyFill="1" applyAlignment="1">
      <alignment horizontal="right"/>
    </xf>
    <xf numFmtId="0" fontId="20" fillId="0" borderId="1" xfId="14" applyFont="1" applyFill="1" applyBorder="1"/>
    <xf numFmtId="169" fontId="20" fillId="0" borderId="0" xfId="6" applyNumberFormat="1" applyFont="1" applyFill="1" applyBorder="1"/>
    <xf numFmtId="3" fontId="21" fillId="0" borderId="2" xfId="14" applyNumberFormat="1" applyFont="1" applyFill="1" applyBorder="1"/>
    <xf numFmtId="3" fontId="21" fillId="0" borderId="0" xfId="14" applyNumberFormat="1" applyFont="1" applyFill="1" applyBorder="1"/>
    <xf numFmtId="3" fontId="21" fillId="0" borderId="3" xfId="14" applyNumberFormat="1" applyFont="1" applyFill="1" applyBorder="1"/>
    <xf numFmtId="3" fontId="20" fillId="0" borderId="0" xfId="14" applyNumberFormat="1" applyFont="1" applyFill="1" applyBorder="1" applyAlignment="1">
      <alignment horizontal="right"/>
    </xf>
    <xf numFmtId="3" fontId="18" fillId="0" borderId="0" xfId="14" applyNumberFormat="1" applyFont="1" applyFill="1" applyBorder="1" applyAlignment="1">
      <alignment horizontal="right"/>
    </xf>
    <xf numFmtId="0" fontId="20" fillId="0" borderId="0" xfId="14" applyFont="1" applyFill="1" applyAlignment="1">
      <alignment vertical="center" wrapText="1"/>
    </xf>
    <xf numFmtId="0" fontId="25" fillId="0" borderId="0" xfId="0" applyFont="1" applyFill="1"/>
    <xf numFmtId="166" fontId="25" fillId="0" borderId="0" xfId="22" applyNumberFormat="1" applyFont="1" applyFill="1"/>
    <xf numFmtId="0" fontId="27" fillId="0" borderId="0" xfId="0" applyFont="1" applyFill="1" applyAlignment="1">
      <alignment horizontal="justify" vertical="center"/>
    </xf>
    <xf numFmtId="0" fontId="20" fillId="0" borderId="0" xfId="0" applyFont="1" applyFill="1" applyAlignment="1">
      <alignment horizontal="left"/>
    </xf>
    <xf numFmtId="2" fontId="20" fillId="0" borderId="0" xfId="0" applyNumberFormat="1" applyFont="1" applyFill="1" applyBorder="1" applyAlignment="1" applyProtection="1">
      <alignment vertical="top" wrapText="1"/>
      <protection locked="0"/>
    </xf>
    <xf numFmtId="2" fontId="20" fillId="0" borderId="0" xfId="0" applyNumberFormat="1" applyFont="1" applyFill="1" applyBorder="1" applyAlignment="1" applyProtection="1">
      <protection locked="0"/>
    </xf>
    <xf numFmtId="2" fontId="20" fillId="0" borderId="0" xfId="0" applyNumberFormat="1" applyFont="1" applyFill="1" applyBorder="1" applyAlignment="1" applyProtection="1">
      <alignment horizontal="left" vertical="top" wrapText="1"/>
      <protection locked="0"/>
    </xf>
    <xf numFmtId="0" fontId="25" fillId="0" borderId="0" xfId="0" applyFont="1" applyFill="1" applyAlignment="1">
      <alignment horizontal="left"/>
    </xf>
    <xf numFmtId="0" fontId="20" fillId="0" borderId="0" xfId="0" applyFont="1" applyFill="1" applyAlignment="1">
      <alignment horizontal="right" vertical="top" wrapText="1" readingOrder="1"/>
    </xf>
    <xf numFmtId="0" fontId="20" fillId="0" borderId="0" xfId="0" applyFont="1" applyFill="1" applyBorder="1"/>
    <xf numFmtId="0" fontId="20" fillId="0" borderId="0" xfId="0" applyFont="1" applyFill="1" applyAlignment="1">
      <alignment horizontal="right"/>
    </xf>
    <xf numFmtId="0" fontId="20" fillId="0" borderId="0" xfId="0" applyFont="1" applyFill="1" applyAlignment="1">
      <alignment horizontal="justify" vertical="center"/>
    </xf>
    <xf numFmtId="0" fontId="20" fillId="0" borderId="0" xfId="0" applyFont="1" applyFill="1" applyAlignment="1"/>
    <xf numFmtId="0" fontId="19" fillId="0" borderId="0" xfId="0" applyFont="1" applyFill="1"/>
    <xf numFmtId="0" fontId="20" fillId="0" borderId="0" xfId="0" applyFont="1" applyFill="1" applyAlignment="1">
      <alignment vertical="top" wrapText="1"/>
    </xf>
    <xf numFmtId="4" fontId="20" fillId="0" borderId="0" xfId="0" applyNumberFormat="1" applyFont="1" applyFill="1"/>
    <xf numFmtId="0" fontId="20" fillId="0" borderId="0" xfId="12" applyFont="1" applyFill="1" applyBorder="1" applyAlignment="1"/>
    <xf numFmtId="1" fontId="20" fillId="0" borderId="0" xfId="12" applyNumberFormat="1" applyFont="1" applyFill="1" applyBorder="1" applyAlignment="1"/>
    <xf numFmtId="0" fontId="18" fillId="0" borderId="0" xfId="12" applyFont="1" applyFill="1" applyBorder="1" applyAlignment="1"/>
    <xf numFmtId="1" fontId="18" fillId="0" borderId="0" xfId="12" applyNumberFormat="1" applyFont="1" applyFill="1" applyBorder="1" applyAlignment="1"/>
    <xf numFmtId="14" fontId="20" fillId="0" borderId="0" xfId="0" applyNumberFormat="1" applyFont="1" applyFill="1" applyBorder="1"/>
    <xf numFmtId="165" fontId="25" fillId="0" borderId="0" xfId="7" applyNumberFormat="1" applyFont="1" applyFill="1" applyBorder="1" applyAlignment="1">
      <alignment horizontal="right"/>
    </xf>
    <xf numFmtId="165" fontId="20" fillId="0" borderId="0" xfId="0" applyNumberFormat="1" applyFont="1" applyFill="1" applyBorder="1" applyAlignment="1">
      <alignment horizontal="right"/>
    </xf>
    <xf numFmtId="165" fontId="25" fillId="0" borderId="0" xfId="7" applyNumberFormat="1" applyFont="1" applyFill="1" applyBorder="1"/>
    <xf numFmtId="165" fontId="18" fillId="0" borderId="0" xfId="0" applyNumberFormat="1" applyFont="1" applyFill="1" applyBorder="1" applyAlignment="1">
      <alignment horizontal="right"/>
    </xf>
    <xf numFmtId="166" fontId="18" fillId="0" borderId="0" xfId="22" applyNumberFormat="1" applyFont="1" applyFill="1" applyBorder="1" applyAlignment="1">
      <alignment horizontal="right"/>
    </xf>
    <xf numFmtId="0" fontId="18" fillId="0" borderId="0" xfId="0" applyFont="1" applyFill="1"/>
    <xf numFmtId="0" fontId="20" fillId="0" borderId="0" xfId="16" applyFont="1" applyFill="1" applyAlignment="1">
      <alignment vertical="top" wrapText="1"/>
    </xf>
    <xf numFmtId="165" fontId="18" fillId="0" borderId="0" xfId="0" applyNumberFormat="1" applyFont="1" applyFill="1"/>
    <xf numFmtId="0" fontId="20" fillId="0" borderId="0" xfId="0" applyFont="1" applyFill="1" applyBorder="1" applyAlignment="1">
      <alignment horizontal="right"/>
    </xf>
    <xf numFmtId="0" fontId="18" fillId="0" borderId="0" xfId="0" applyFont="1" applyFill="1" applyBorder="1"/>
    <xf numFmtId="1" fontId="20" fillId="0" borderId="0" xfId="0" applyNumberFormat="1" applyFont="1" applyFill="1" applyBorder="1" applyAlignment="1">
      <alignment horizontal="right"/>
    </xf>
    <xf numFmtId="175" fontId="21" fillId="0" borderId="0" xfId="0" quotePrefix="1" applyNumberFormat="1" applyFont="1" applyFill="1" applyBorder="1" applyAlignment="1">
      <alignment horizontal="left"/>
    </xf>
    <xf numFmtId="1" fontId="18" fillId="0" borderId="0" xfId="0" applyNumberFormat="1" applyFont="1" applyFill="1" applyBorder="1"/>
    <xf numFmtId="165" fontId="20" fillId="0" borderId="0" xfId="0" applyNumberFormat="1" applyFont="1" applyFill="1" applyBorder="1"/>
    <xf numFmtId="43" fontId="20" fillId="0" borderId="0" xfId="11" applyFont="1" applyFill="1" applyBorder="1"/>
    <xf numFmtId="165" fontId="20" fillId="0" borderId="0" xfId="0" applyNumberFormat="1" applyFont="1" applyFill="1"/>
    <xf numFmtId="3" fontId="20" fillId="0" borderId="0" xfId="0" applyNumberFormat="1" applyFont="1" applyFill="1"/>
    <xf numFmtId="3" fontId="18" fillId="0" borderId="0" xfId="0" applyNumberFormat="1" applyFont="1" applyFill="1"/>
    <xf numFmtId="0" fontId="20" fillId="0" borderId="0" xfId="0" quotePrefix="1" applyFont="1" applyFill="1" applyAlignment="1">
      <alignment wrapText="1"/>
    </xf>
    <xf numFmtId="0" fontId="20" fillId="0" borderId="0" xfId="12" applyFont="1" applyFill="1" applyAlignment="1">
      <alignment vertical="top" wrapText="1"/>
    </xf>
    <xf numFmtId="0" fontId="28" fillId="0" borderId="0" xfId="0" applyFont="1" applyFill="1"/>
    <xf numFmtId="0" fontId="29" fillId="0" borderId="0" xfId="0" applyFont="1" applyFill="1"/>
    <xf numFmtId="169" fontId="20" fillId="0" borderId="0" xfId="0" applyNumberFormat="1" applyFont="1" applyFill="1" applyBorder="1"/>
    <xf numFmtId="0" fontId="22" fillId="0" borderId="0" xfId="0" applyFont="1" applyFill="1"/>
    <xf numFmtId="167" fontId="20" fillId="0" borderId="0" xfId="0" applyNumberFormat="1" applyFont="1" applyFill="1"/>
    <xf numFmtId="166" fontId="21" fillId="0" borderId="0" xfId="22" applyNumberFormat="1" applyFont="1" applyFill="1"/>
    <xf numFmtId="0" fontId="20" fillId="0" borderId="0" xfId="15" applyFont="1" applyFill="1" applyBorder="1"/>
    <xf numFmtId="0" fontId="20" fillId="0" borderId="0" xfId="15" applyFont="1" applyFill="1"/>
    <xf numFmtId="0" fontId="20" fillId="0" borderId="0" xfId="15" applyFont="1" applyFill="1" applyAlignment="1">
      <alignment horizontal="right"/>
    </xf>
    <xf numFmtId="0" fontId="18" fillId="0" borderId="0" xfId="15" applyFont="1" applyFill="1" applyBorder="1" applyAlignment="1"/>
    <xf numFmtId="0" fontId="18" fillId="0" borderId="0" xfId="15" applyFont="1" applyFill="1"/>
    <xf numFmtId="0" fontId="18" fillId="0" borderId="0" xfId="15" applyFont="1" applyFill="1" applyBorder="1"/>
    <xf numFmtId="165" fontId="18" fillId="0" borderId="0" xfId="15" applyNumberFormat="1" applyFont="1" applyFill="1" applyBorder="1" applyAlignment="1">
      <alignment horizontal="right"/>
    </xf>
    <xf numFmtId="0" fontId="20" fillId="0" borderId="0" xfId="14" applyFont="1" applyFill="1" applyAlignment="1">
      <alignment horizontal="center"/>
    </xf>
    <xf numFmtId="0" fontId="20" fillId="0" borderId="0" xfId="16" applyFont="1" applyFill="1"/>
    <xf numFmtId="0" fontId="20" fillId="0" borderId="0" xfId="1" applyFont="1" applyFill="1" applyAlignment="1" applyProtection="1"/>
    <xf numFmtId="0" fontId="20" fillId="0" borderId="0" xfId="0" applyFont="1" applyFill="1" applyBorder="1" applyAlignment="1"/>
    <xf numFmtId="0" fontId="24" fillId="0" borderId="0" xfId="1" applyFont="1" applyFill="1" applyAlignment="1" applyProtection="1">
      <alignment vertical="top"/>
    </xf>
    <xf numFmtId="0" fontId="20" fillId="0" borderId="0" xfId="14" applyFont="1" applyFill="1" applyAlignment="1">
      <alignment vertical="top"/>
    </xf>
    <xf numFmtId="165" fontId="18" fillId="0" borderId="0" xfId="14" applyNumberFormat="1" applyFont="1" applyFill="1" applyAlignment="1">
      <alignment horizontal="right"/>
    </xf>
    <xf numFmtId="0" fontId="20" fillId="0" borderId="0" xfId="16" applyFont="1" applyFill="1" applyBorder="1"/>
    <xf numFmtId="0" fontId="20" fillId="0" borderId="7" xfId="16" applyFont="1" applyFill="1" applyBorder="1"/>
    <xf numFmtId="0" fontId="20" fillId="0" borderId="0" xfId="17" applyFont="1" applyFill="1"/>
    <xf numFmtId="0" fontId="18" fillId="0" borderId="0" xfId="16" applyFont="1" applyFill="1" applyBorder="1"/>
    <xf numFmtId="0" fontId="20" fillId="0" borderId="0" xfId="16" applyNumberFormat="1" applyFont="1" applyFill="1" applyBorder="1" applyAlignment="1" applyProtection="1"/>
    <xf numFmtId="0" fontId="31" fillId="0" borderId="0" xfId="14" applyFont="1" applyFill="1"/>
    <xf numFmtId="0" fontId="18" fillId="0" borderId="0" xfId="14" applyFont="1" applyFill="1"/>
    <xf numFmtId="0" fontId="19" fillId="0" borderId="0" xfId="14" applyFont="1" applyFill="1"/>
    <xf numFmtId="165" fontId="20" fillId="0" borderId="0" xfId="14" applyNumberFormat="1" applyFont="1" applyFill="1"/>
    <xf numFmtId="165" fontId="18" fillId="0" borderId="0" xfId="14" applyNumberFormat="1" applyFont="1" applyFill="1"/>
    <xf numFmtId="0" fontId="20" fillId="0" borderId="0" xfId="14" applyFont="1" applyFill="1" applyBorder="1" applyAlignment="1">
      <alignment horizontal="justify"/>
    </xf>
    <xf numFmtId="0" fontId="20" fillId="0" borderId="0" xfId="14" applyFont="1" applyFill="1" applyBorder="1" applyAlignment="1"/>
    <xf numFmtId="0" fontId="20" fillId="0" borderId="8" xfId="14" applyFont="1" applyFill="1" applyBorder="1"/>
    <xf numFmtId="0" fontId="20" fillId="0" borderId="3" xfId="14" applyFont="1" applyFill="1" applyBorder="1" applyAlignment="1">
      <alignment wrapText="1"/>
    </xf>
    <xf numFmtId="0" fontId="20" fillId="0" borderId="4" xfId="14" applyFont="1" applyFill="1" applyBorder="1"/>
    <xf numFmtId="0" fontId="20" fillId="0" borderId="4" xfId="14" applyFont="1" applyFill="1" applyBorder="1" applyAlignment="1"/>
    <xf numFmtId="0" fontId="20" fillId="0" borderId="2" xfId="14" applyFont="1" applyFill="1" applyBorder="1"/>
    <xf numFmtId="0" fontId="17" fillId="0" borderId="0" xfId="1" applyFill="1" applyAlignment="1" applyProtection="1"/>
    <xf numFmtId="0" fontId="12" fillId="0" borderId="0" xfId="0" applyFont="1" applyFill="1"/>
    <xf numFmtId="0" fontId="12" fillId="0" borderId="0" xfId="0" applyFont="1" applyFill="1" applyAlignment="1">
      <alignment vertical="center"/>
    </xf>
    <xf numFmtId="0" fontId="20" fillId="0" borderId="0" xfId="0" applyFont="1" applyFill="1" applyAlignment="1">
      <alignment vertical="center"/>
    </xf>
    <xf numFmtId="0" fontId="21" fillId="0" borderId="0" xfId="0" applyFont="1" applyFill="1" applyAlignment="1">
      <alignment vertical="center"/>
    </xf>
    <xf numFmtId="0" fontId="13" fillId="0" borderId="0" xfId="0" applyFont="1" applyFill="1" applyAlignment="1">
      <alignment vertical="center"/>
    </xf>
    <xf numFmtId="0" fontId="17" fillId="0" borderId="0" xfId="1" applyFill="1" applyAlignment="1" applyProtection="1">
      <alignment vertical="center"/>
    </xf>
    <xf numFmtId="0" fontId="0" fillId="0" borderId="0" xfId="0" applyFill="1"/>
    <xf numFmtId="0" fontId="16" fillId="0" borderId="0" xfId="0" applyFont="1" applyFill="1"/>
    <xf numFmtId="0" fontId="15" fillId="0" borderId="0" xfId="1" applyFont="1" applyFill="1" applyBorder="1" applyAlignment="1" applyProtection="1">
      <alignment horizontal="left" vertical="center" wrapText="1" justifyLastLine="1"/>
    </xf>
    <xf numFmtId="0" fontId="12" fillId="0" borderId="0" xfId="0" applyFont="1" applyFill="1" applyBorder="1" applyAlignment="1">
      <alignment vertical="center"/>
    </xf>
    <xf numFmtId="0" fontId="12" fillId="0" borderId="0" xfId="0" applyFont="1" applyFill="1" applyBorder="1"/>
    <xf numFmtId="0" fontId="16" fillId="0" borderId="0" xfId="0" applyFont="1" applyFill="1" applyBorder="1"/>
    <xf numFmtId="0" fontId="20" fillId="0" borderId="0" xfId="15" applyFont="1" applyFill="1" applyAlignment="1">
      <alignment wrapText="1"/>
    </xf>
    <xf numFmtId="0" fontId="20" fillId="0" borderId="0" xfId="23" applyFont="1" applyFill="1" applyAlignment="1">
      <alignment vertical="top" wrapText="1"/>
    </xf>
    <xf numFmtId="166" fontId="26" fillId="0" borderId="0" xfId="22" applyNumberFormat="1" applyFont="1" applyFill="1"/>
    <xf numFmtId="10" fontId="19" fillId="0" borderId="0" xfId="22" applyNumberFormat="1" applyFont="1" applyFill="1"/>
    <xf numFmtId="167" fontId="20" fillId="0" borderId="0" xfId="16" applyNumberFormat="1" applyFont="1" applyFill="1"/>
    <xf numFmtId="0" fontId="20" fillId="0" borderId="11" xfId="14" applyFont="1" applyFill="1" applyBorder="1"/>
    <xf numFmtId="0" fontId="20" fillId="0" borderId="12" xfId="14" applyFont="1" applyFill="1" applyBorder="1"/>
    <xf numFmtId="0" fontId="20" fillId="0" borderId="13" xfId="14" applyFont="1" applyFill="1" applyBorder="1"/>
    <xf numFmtId="0" fontId="20" fillId="0" borderId="14" xfId="14" applyFont="1" applyFill="1" applyBorder="1"/>
    <xf numFmtId="0" fontId="20" fillId="0" borderId="15" xfId="14" applyFont="1" applyFill="1" applyBorder="1"/>
    <xf numFmtId="0" fontId="18" fillId="0" borderId="14" xfId="14" applyFont="1" applyFill="1" applyBorder="1"/>
    <xf numFmtId="0" fontId="18" fillId="0" borderId="0" xfId="14" applyFont="1" applyFill="1" applyBorder="1"/>
    <xf numFmtId="0" fontId="20" fillId="0" borderId="16" xfId="14" applyFont="1" applyFill="1" applyBorder="1"/>
    <xf numFmtId="0" fontId="20" fillId="0" borderId="17" xfId="14" applyFont="1" applyFill="1" applyBorder="1"/>
    <xf numFmtId="0" fontId="20" fillId="0" borderId="18" xfId="14" applyFont="1" applyFill="1" applyBorder="1"/>
    <xf numFmtId="0" fontId="18" fillId="0" borderId="17" xfId="14" applyFont="1" applyFill="1" applyBorder="1"/>
    <xf numFmtId="0" fontId="18" fillId="0" borderId="9" xfId="0" applyFont="1" applyFill="1" applyBorder="1"/>
    <xf numFmtId="0" fontId="34" fillId="4" borderId="0" xfId="0" applyFont="1" applyFill="1" applyBorder="1" applyAlignment="1"/>
    <xf numFmtId="0" fontId="34" fillId="4" borderId="20" xfId="0" applyFont="1" applyFill="1" applyBorder="1" applyAlignment="1"/>
    <xf numFmtId="172" fontId="34" fillId="4" borderId="20" xfId="54" applyNumberFormat="1" applyFont="1" applyFill="1" applyBorder="1" applyAlignment="1">
      <alignment horizontal="right"/>
    </xf>
    <xf numFmtId="0" fontId="35" fillId="4" borderId="19" xfId="0" applyFont="1" applyFill="1" applyBorder="1" applyAlignment="1"/>
    <xf numFmtId="0" fontId="35" fillId="0" borderId="0" xfId="14" applyFont="1" applyFill="1" applyBorder="1" applyAlignment="1">
      <alignment horizontal="right" vertical="center"/>
    </xf>
    <xf numFmtId="169" fontId="34" fillId="0" borderId="20" xfId="14" applyNumberFormat="1" applyFont="1" applyFill="1" applyBorder="1" applyAlignment="1"/>
    <xf numFmtId="0" fontId="35" fillId="4" borderId="20" xfId="0" applyFont="1" applyFill="1" applyBorder="1" applyAlignment="1"/>
    <xf numFmtId="0" fontId="34" fillId="0" borderId="0" xfId="0" applyFont="1" applyFill="1" applyAlignment="1">
      <alignment horizontal="left" vertical="top" wrapText="1" readingOrder="1"/>
    </xf>
    <xf numFmtId="0" fontId="35" fillId="5" borderId="19" xfId="0" applyFont="1" applyFill="1" applyBorder="1" applyAlignment="1"/>
    <xf numFmtId="0" fontId="34" fillId="4" borderId="20" xfId="0" quotePrefix="1" applyFont="1" applyFill="1" applyBorder="1" applyAlignment="1"/>
    <xf numFmtId="0" fontId="36" fillId="4" borderId="20" xfId="0" applyFont="1" applyFill="1" applyBorder="1" applyAlignment="1"/>
    <xf numFmtId="0" fontId="36" fillId="4" borderId="20" xfId="0" quotePrefix="1" applyFont="1" applyFill="1" applyBorder="1" applyAlignment="1"/>
    <xf numFmtId="0" fontId="35" fillId="4" borderId="19" xfId="0" applyFont="1" applyFill="1" applyBorder="1" applyAlignment="1">
      <alignment horizontal="right"/>
    </xf>
    <xf numFmtId="165" fontId="35" fillId="0" borderId="20" xfId="14" applyNumberFormat="1" applyFont="1" applyFill="1" applyBorder="1" applyAlignment="1">
      <alignment horizontal="right"/>
    </xf>
    <xf numFmtId="0" fontId="35" fillId="5" borderId="19" xfId="0" applyFont="1" applyFill="1" applyBorder="1" applyAlignment="1">
      <alignment horizontal="right"/>
    </xf>
    <xf numFmtId="165" fontId="34" fillId="5" borderId="20" xfId="14" applyNumberFormat="1" applyFont="1" applyFill="1" applyBorder="1" applyAlignment="1">
      <alignment horizontal="right"/>
    </xf>
    <xf numFmtId="0" fontId="34" fillId="0" borderId="0" xfId="0" applyFont="1" applyFill="1" applyAlignment="1">
      <alignment vertical="center" wrapText="1"/>
    </xf>
    <xf numFmtId="0" fontId="34" fillId="4" borderId="20" xfId="0" applyFont="1" applyFill="1" applyBorder="1" applyAlignment="1">
      <alignment wrapText="1"/>
    </xf>
    <xf numFmtId="0" fontId="37" fillId="4" borderId="20" xfId="0" applyFont="1" applyFill="1" applyBorder="1" applyAlignment="1"/>
    <xf numFmtId="0" fontId="34" fillId="0" borderId="0" xfId="14" applyFont="1" applyFill="1"/>
    <xf numFmtId="165" fontId="18" fillId="0" borderId="20" xfId="14" applyNumberFormat="1" applyFont="1" applyFill="1" applyBorder="1" applyAlignment="1">
      <alignment horizontal="right"/>
    </xf>
    <xf numFmtId="165" fontId="35" fillId="2" borderId="20" xfId="14" applyNumberFormat="1" applyFont="1" applyFill="1" applyBorder="1" applyAlignment="1">
      <alignment horizontal="right"/>
    </xf>
    <xf numFmtId="165" fontId="20" fillId="0" borderId="20" xfId="14" applyNumberFormat="1" applyFont="1" applyFill="1" applyBorder="1" applyAlignment="1">
      <alignment horizontal="right"/>
    </xf>
    <xf numFmtId="0" fontId="34" fillId="0" borderId="0" xfId="17" applyFont="1" applyFill="1" applyBorder="1"/>
    <xf numFmtId="0" fontId="35" fillId="0" borderId="0" xfId="17" applyFont="1" applyFill="1" applyBorder="1" applyAlignment="1">
      <alignment horizontal="right"/>
    </xf>
    <xf numFmtId="0" fontId="19" fillId="0" borderId="20" xfId="14" applyFont="1" applyFill="1" applyBorder="1"/>
    <xf numFmtId="165" fontId="36" fillId="0" borderId="20" xfId="14" applyNumberFormat="1" applyFont="1" applyFill="1" applyBorder="1" applyAlignment="1">
      <alignment horizontal="right"/>
    </xf>
    <xf numFmtId="0" fontId="18" fillId="0" borderId="20" xfId="14" applyFont="1" applyFill="1" applyBorder="1"/>
    <xf numFmtId="165" fontId="34" fillId="0" borderId="20" xfId="14" applyNumberFormat="1" applyFont="1" applyFill="1" applyBorder="1"/>
    <xf numFmtId="0" fontId="20" fillId="0" borderId="20" xfId="14" applyFont="1" applyFill="1" applyBorder="1"/>
    <xf numFmtId="0" fontId="34" fillId="0" borderId="20" xfId="14" applyFont="1" applyFill="1" applyBorder="1"/>
    <xf numFmtId="0" fontId="35" fillId="0" borderId="20" xfId="14" applyFont="1" applyFill="1" applyBorder="1" applyAlignment="1">
      <alignment wrapText="1"/>
    </xf>
    <xf numFmtId="0" fontId="35" fillId="5" borderId="0" xfId="17" applyFont="1" applyFill="1" applyBorder="1" applyAlignment="1">
      <alignment horizontal="right"/>
    </xf>
    <xf numFmtId="165" fontId="34" fillId="5" borderId="20" xfId="14" applyNumberFormat="1" applyFont="1" applyFill="1" applyBorder="1"/>
    <xf numFmtId="0" fontId="35" fillId="0" borderId="0" xfId="23" applyFont="1" applyFill="1" applyBorder="1" applyAlignment="1">
      <alignment vertical="center" wrapText="1"/>
    </xf>
    <xf numFmtId="165" fontId="35" fillId="0" borderId="0" xfId="23" applyNumberFormat="1" applyFont="1" applyFill="1" applyBorder="1" applyAlignment="1">
      <alignment horizontal="right" vertical="center" wrapText="1"/>
    </xf>
    <xf numFmtId="0" fontId="35" fillId="4" borderId="0" xfId="0" applyFont="1" applyFill="1" applyBorder="1" applyAlignment="1"/>
    <xf numFmtId="0" fontId="35" fillId="5" borderId="0" xfId="0" applyFont="1" applyFill="1" applyBorder="1" applyAlignment="1"/>
    <xf numFmtId="0" fontId="34" fillId="4" borderId="20" xfId="0" applyFont="1" applyFill="1" applyBorder="1" applyAlignment="1">
      <alignment horizontal="right"/>
    </xf>
    <xf numFmtId="0" fontId="34" fillId="0" borderId="0" xfId="14" applyFont="1" applyFill="1" applyBorder="1" applyAlignment="1">
      <alignment vertical="center"/>
    </xf>
    <xf numFmtId="0" fontId="34" fillId="0" borderId="0" xfId="14" applyFont="1" applyFill="1" applyBorder="1" applyAlignment="1">
      <alignment horizontal="right" vertical="center"/>
    </xf>
    <xf numFmtId="169" fontId="34" fillId="0" borderId="20" xfId="6" applyNumberFormat="1" applyFont="1" applyFill="1" applyBorder="1"/>
    <xf numFmtId="169" fontId="34" fillId="0" borderId="20" xfId="14" applyNumberFormat="1" applyFont="1" applyFill="1" applyBorder="1" applyAlignment="1">
      <alignment horizontal="right"/>
    </xf>
    <xf numFmtId="168" fontId="34" fillId="0" borderId="20" xfId="6" applyNumberFormat="1" applyFont="1" applyFill="1" applyBorder="1"/>
    <xf numFmtId="171" fontId="34" fillId="0" borderId="20" xfId="14" applyNumberFormat="1" applyFont="1" applyFill="1" applyBorder="1" applyAlignment="1">
      <alignment horizontal="right"/>
    </xf>
    <xf numFmtId="0" fontId="38" fillId="0" borderId="0" xfId="14" applyFont="1" applyFill="1" applyBorder="1"/>
    <xf numFmtId="0" fontId="35" fillId="0" borderId="20" xfId="14" applyFont="1" applyFill="1" applyBorder="1"/>
    <xf numFmtId="165" fontId="34" fillId="0" borderId="20" xfId="6" applyNumberFormat="1" applyFont="1" applyFill="1" applyBorder="1"/>
    <xf numFmtId="0" fontId="34" fillId="0" borderId="20" xfId="14" applyFont="1" applyFill="1" applyBorder="1" applyAlignment="1">
      <alignment wrapText="1"/>
    </xf>
    <xf numFmtId="165" fontId="35" fillId="0" borderId="20" xfId="6" applyNumberFormat="1" applyFont="1" applyFill="1" applyBorder="1"/>
    <xf numFmtId="169" fontId="35" fillId="0" borderId="20" xfId="6" applyNumberFormat="1" applyFont="1" applyFill="1" applyBorder="1"/>
    <xf numFmtId="0" fontId="34" fillId="0" borderId="20" xfId="14" quotePrefix="1" applyFont="1" applyFill="1" applyBorder="1"/>
    <xf numFmtId="0" fontId="36" fillId="0" borderId="20" xfId="14" applyFont="1" applyFill="1" applyBorder="1"/>
    <xf numFmtId="0" fontId="34" fillId="0" borderId="0" xfId="14" applyFont="1" applyFill="1" applyAlignment="1">
      <alignment horizontal="left" vertical="top" wrapText="1" readingOrder="1"/>
    </xf>
    <xf numFmtId="0" fontId="34" fillId="4" borderId="20" xfId="0" quotePrefix="1" applyFont="1" applyFill="1" applyBorder="1" applyAlignment="1">
      <alignment wrapText="1"/>
    </xf>
    <xf numFmtId="0" fontId="34" fillId="0" borderId="20" xfId="0" applyFont="1" applyFill="1" applyBorder="1" applyAlignment="1"/>
    <xf numFmtId="0" fontId="35" fillId="0" borderId="0" xfId="14" applyFont="1" applyFill="1" applyBorder="1" applyAlignment="1"/>
    <xf numFmtId="0" fontId="18" fillId="0" borderId="0" xfId="14" applyFont="1" applyFill="1" applyBorder="1" applyAlignment="1"/>
    <xf numFmtId="0" fontId="34" fillId="0" borderId="0" xfId="14" applyFont="1" applyFill="1" applyBorder="1"/>
    <xf numFmtId="0" fontId="35" fillId="0" borderId="20" xfId="14" applyFont="1" applyFill="1" applyBorder="1" applyAlignment="1">
      <alignment horizontal="right" vertical="center"/>
    </xf>
    <xf numFmtId="0" fontId="35" fillId="2" borderId="20" xfId="14" applyFont="1" applyFill="1" applyBorder="1" applyAlignment="1">
      <alignment horizontal="right" vertical="center"/>
    </xf>
    <xf numFmtId="0" fontId="40" fillId="0" borderId="0" xfId="1" applyFont="1" applyFill="1" applyAlignment="1" applyProtection="1"/>
    <xf numFmtId="0" fontId="34" fillId="0" borderId="20" xfId="0" applyFont="1" applyFill="1" applyBorder="1" applyAlignment="1">
      <alignment horizontal="left" vertical="center" wrapText="1"/>
    </xf>
    <xf numFmtId="168" fontId="34" fillId="0" borderId="20" xfId="0" applyNumberFormat="1" applyFont="1" applyFill="1" applyBorder="1" applyAlignment="1">
      <alignment horizontal="right" wrapText="1"/>
    </xf>
    <xf numFmtId="169" fontId="34" fillId="0" borderId="20" xfId="0" applyNumberFormat="1" applyFont="1" applyFill="1" applyBorder="1" applyAlignment="1">
      <alignment horizontal="right" wrapText="1"/>
    </xf>
    <xf numFmtId="0" fontId="36" fillId="0" borderId="20" xfId="0" quotePrefix="1" applyFont="1" applyFill="1" applyBorder="1" applyAlignment="1">
      <alignment horizontal="left" vertical="center" wrapText="1"/>
    </xf>
    <xf numFmtId="0" fontId="34" fillId="0" borderId="20" xfId="0" applyNumberFormat="1" applyFont="1" applyFill="1" applyBorder="1" applyAlignment="1">
      <alignment horizontal="right" wrapText="1"/>
    </xf>
    <xf numFmtId="0" fontId="34" fillId="0" borderId="0" xfId="0" applyFont="1" applyFill="1"/>
    <xf numFmtId="0" fontId="35" fillId="0" borderId="20" xfId="0" applyFont="1" applyFill="1" applyBorder="1" applyAlignment="1">
      <alignment horizontal="left"/>
    </xf>
    <xf numFmtId="168" fontId="35" fillId="0" borderId="20" xfId="0" applyNumberFormat="1" applyFont="1" applyFill="1" applyBorder="1" applyAlignment="1">
      <alignment horizontal="right"/>
    </xf>
    <xf numFmtId="168" fontId="35" fillId="2" borderId="20" xfId="0" applyNumberFormat="1" applyFont="1" applyFill="1" applyBorder="1" applyAlignment="1">
      <alignment horizontal="right"/>
    </xf>
    <xf numFmtId="169" fontId="35" fillId="0" borderId="20" xfId="22" applyNumberFormat="1" applyFont="1" applyFill="1" applyBorder="1" applyAlignment="1">
      <alignment horizontal="right"/>
    </xf>
    <xf numFmtId="0" fontId="34" fillId="0" borderId="20" xfId="0" applyFont="1" applyFill="1" applyBorder="1" applyAlignment="1">
      <alignment horizontal="left"/>
    </xf>
    <xf numFmtId="168" fontId="34" fillId="0" borderId="20" xfId="0" applyNumberFormat="1" applyFont="1" applyFill="1" applyBorder="1" applyAlignment="1">
      <alignment horizontal="right"/>
    </xf>
    <xf numFmtId="169" fontId="34" fillId="0" borderId="20" xfId="22" applyNumberFormat="1" applyFont="1" applyFill="1" applyBorder="1" applyAlignment="1">
      <alignment horizontal="right"/>
    </xf>
    <xf numFmtId="0" fontId="34" fillId="0" borderId="20" xfId="0" applyFont="1" applyFill="1" applyBorder="1"/>
    <xf numFmtId="169" fontId="35" fillId="0" borderId="20" xfId="0" applyNumberFormat="1" applyFont="1" applyFill="1" applyBorder="1" applyAlignment="1">
      <alignment horizontal="right"/>
    </xf>
    <xf numFmtId="0" fontId="35" fillId="5" borderId="20" xfId="0" applyFont="1" applyFill="1" applyBorder="1" applyAlignment="1"/>
    <xf numFmtId="0" fontId="35" fillId="5" borderId="20" xfId="14" applyFont="1" applyFill="1" applyBorder="1" applyAlignment="1">
      <alignment horizontal="right" vertical="center"/>
    </xf>
    <xf numFmtId="0" fontId="35" fillId="5" borderId="20" xfId="0" applyNumberFormat="1" applyFont="1" applyFill="1" applyBorder="1" applyAlignment="1">
      <alignment horizontal="right" wrapText="1"/>
    </xf>
    <xf numFmtId="3" fontId="36" fillId="0" borderId="20" xfId="0" applyNumberFormat="1" applyFont="1" applyFill="1" applyBorder="1" applyAlignment="1">
      <alignment horizontal="right" wrapText="1"/>
    </xf>
    <xf numFmtId="3" fontId="37" fillId="5" borderId="20" xfId="0" applyNumberFormat="1" applyFont="1" applyFill="1" applyBorder="1" applyAlignment="1">
      <alignment horizontal="right" wrapText="1"/>
    </xf>
    <xf numFmtId="165" fontId="36" fillId="0" borderId="20" xfId="0" applyNumberFormat="1" applyFont="1" applyFill="1" applyBorder="1" applyAlignment="1">
      <alignment horizontal="right" wrapText="1"/>
    </xf>
    <xf numFmtId="169" fontId="36" fillId="0" borderId="20" xfId="0" applyNumberFormat="1" applyFont="1" applyFill="1" applyBorder="1" applyAlignment="1">
      <alignment horizontal="right" wrapText="1"/>
    </xf>
    <xf numFmtId="3" fontId="34" fillId="0" borderId="20" xfId="0" applyNumberFormat="1" applyFont="1" applyFill="1" applyBorder="1" applyAlignment="1">
      <alignment horizontal="right" wrapText="1"/>
    </xf>
    <xf numFmtId="3" fontId="35" fillId="5" borderId="20" xfId="0" applyNumberFormat="1" applyFont="1" applyFill="1" applyBorder="1" applyAlignment="1">
      <alignment horizontal="right" wrapText="1"/>
    </xf>
    <xf numFmtId="165" fontId="34" fillId="0" borderId="20" xfId="0" applyNumberFormat="1" applyFont="1" applyFill="1" applyBorder="1" applyAlignment="1">
      <alignment horizontal="right" wrapText="1"/>
    </xf>
    <xf numFmtId="0" fontId="37" fillId="5" borderId="20" xfId="0" applyNumberFormat="1" applyFont="1" applyFill="1" applyBorder="1" applyAlignment="1">
      <alignment horizontal="right" wrapText="1"/>
    </xf>
    <xf numFmtId="0" fontId="36" fillId="0" borderId="20" xfId="0" applyNumberFormat="1" applyFont="1" applyFill="1" applyBorder="1" applyAlignment="1">
      <alignment horizontal="right" wrapText="1"/>
    </xf>
    <xf numFmtId="172" fontId="34" fillId="0" borderId="20" xfId="11" applyNumberFormat="1" applyFont="1" applyFill="1" applyBorder="1" applyAlignment="1">
      <alignment horizontal="right" wrapText="1"/>
    </xf>
    <xf numFmtId="0" fontId="36" fillId="0" borderId="20" xfId="0" applyFont="1" applyFill="1" applyBorder="1" applyAlignment="1">
      <alignment horizontal="left" vertical="center" wrapText="1"/>
    </xf>
    <xf numFmtId="0" fontId="35" fillId="0" borderId="20" xfId="0" applyFont="1" applyFill="1" applyBorder="1" applyAlignment="1">
      <alignment horizontal="right" vertical="center" wrapText="1"/>
    </xf>
    <xf numFmtId="0" fontId="34" fillId="0" borderId="20" xfId="0" applyFont="1" applyFill="1" applyBorder="1" applyAlignment="1">
      <alignment horizontal="left" vertical="center"/>
    </xf>
    <xf numFmtId="0" fontId="34" fillId="0" borderId="20" xfId="0" applyFont="1" applyFill="1" applyBorder="1" applyAlignment="1">
      <alignment horizontal="right" vertical="center" wrapText="1"/>
    </xf>
    <xf numFmtId="0" fontId="35" fillId="0" borderId="20" xfId="0" applyFont="1" applyFill="1" applyBorder="1" applyAlignment="1"/>
    <xf numFmtId="169" fontId="34" fillId="0" borderId="20" xfId="0" applyNumberFormat="1" applyFont="1" applyFill="1" applyBorder="1" applyAlignment="1">
      <alignment horizontal="right"/>
    </xf>
    <xf numFmtId="165" fontId="35" fillId="0" borderId="20" xfId="0" applyNumberFormat="1" applyFont="1" applyFill="1" applyBorder="1" applyAlignment="1">
      <alignment horizontal="right"/>
    </xf>
    <xf numFmtId="165" fontId="35" fillId="2" borderId="20" xfId="0" applyNumberFormat="1" applyFont="1" applyFill="1" applyBorder="1" applyAlignment="1">
      <alignment horizontal="right"/>
    </xf>
    <xf numFmtId="165" fontId="34" fillId="0" borderId="20" xfId="0" applyNumberFormat="1" applyFont="1" applyFill="1" applyBorder="1" applyAlignment="1">
      <alignment horizontal="right"/>
    </xf>
    <xf numFmtId="165" fontId="36" fillId="0" borderId="20" xfId="0" applyNumberFormat="1" applyFont="1" applyFill="1" applyBorder="1" applyAlignment="1">
      <alignment horizontal="right"/>
    </xf>
    <xf numFmtId="0" fontId="34" fillId="0" borderId="19" xfId="14" applyFont="1" applyFill="1" applyBorder="1" applyAlignment="1">
      <alignment vertical="center"/>
    </xf>
    <xf numFmtId="0" fontId="35" fillId="0" borderId="20" xfId="0" applyFont="1" applyFill="1" applyBorder="1"/>
    <xf numFmtId="165" fontId="35" fillId="0" borderId="0" xfId="0" applyNumberFormat="1" applyFont="1" applyFill="1" applyBorder="1" applyAlignment="1">
      <alignment horizontal="right"/>
    </xf>
    <xf numFmtId="165" fontId="35" fillId="5" borderId="22" xfId="0" applyNumberFormat="1" applyFont="1" applyFill="1" applyBorder="1" applyAlignment="1">
      <alignment horizontal="right"/>
    </xf>
    <xf numFmtId="165" fontId="34" fillId="0" borderId="22" xfId="0" applyNumberFormat="1" applyFont="1" applyFill="1" applyBorder="1" applyAlignment="1">
      <alignment horizontal="right"/>
    </xf>
    <xf numFmtId="169" fontId="34" fillId="0" borderId="0" xfId="0" applyNumberFormat="1" applyFont="1" applyFill="1" applyBorder="1" applyAlignment="1">
      <alignment horizontal="right"/>
    </xf>
    <xf numFmtId="165" fontId="35" fillId="5" borderId="20" xfId="0" applyNumberFormat="1" applyFont="1" applyFill="1" applyBorder="1" applyAlignment="1">
      <alignment horizontal="right"/>
    </xf>
    <xf numFmtId="165" fontId="34" fillId="0" borderId="0" xfId="0" applyNumberFormat="1" applyFont="1" applyFill="1" applyBorder="1" applyAlignment="1">
      <alignment horizontal="right"/>
    </xf>
    <xf numFmtId="0" fontId="35" fillId="0" borderId="19" xfId="14" applyFont="1" applyFill="1" applyBorder="1" applyAlignment="1">
      <alignment horizontal="right" vertical="center"/>
    </xf>
    <xf numFmtId="0" fontId="34" fillId="0" borderId="20" xfId="12" applyFont="1" applyFill="1" applyBorder="1" applyAlignment="1">
      <alignment horizontal="left" wrapText="1"/>
    </xf>
    <xf numFmtId="165" fontId="34" fillId="0" borderId="20" xfId="12" applyNumberFormat="1" applyFont="1" applyFill="1" applyBorder="1" applyAlignment="1">
      <alignment horizontal="right" wrapText="1"/>
    </xf>
    <xf numFmtId="0" fontId="41" fillId="0" borderId="20" xfId="12" applyFont="1" applyFill="1" applyBorder="1" applyAlignment="1">
      <alignment horizontal="left"/>
    </xf>
    <xf numFmtId="173" fontId="35" fillId="0" borderId="20" xfId="12" applyNumberFormat="1" applyFont="1" applyFill="1" applyBorder="1" applyAlignment="1">
      <alignment horizontal="right"/>
    </xf>
    <xf numFmtId="174" fontId="35" fillId="0" borderId="20" xfId="2" applyNumberFormat="1" applyFont="1" applyFill="1" applyBorder="1" applyAlignment="1">
      <alignment horizontal="right"/>
    </xf>
    <xf numFmtId="0" fontId="35" fillId="0" borderId="20" xfId="12" applyFont="1" applyFill="1" applyBorder="1" applyAlignment="1">
      <alignment horizontal="right" wrapText="1"/>
    </xf>
    <xf numFmtId="0" fontId="35" fillId="0" borderId="20" xfId="12" applyFont="1" applyFill="1" applyBorder="1" applyAlignment="1">
      <alignment horizontal="left" wrapText="1"/>
    </xf>
    <xf numFmtId="165" fontId="35" fillId="0" borderId="20" xfId="12" applyNumberFormat="1" applyFont="1" applyFill="1" applyBorder="1" applyAlignment="1">
      <alignment horizontal="right" wrapText="1"/>
    </xf>
    <xf numFmtId="0" fontId="34" fillId="0" borderId="20" xfId="14" applyFont="1" applyFill="1" applyBorder="1" applyAlignment="1">
      <alignment vertical="center"/>
    </xf>
    <xf numFmtId="0" fontId="34" fillId="0" borderId="20" xfId="12" applyFont="1" applyFill="1" applyBorder="1" applyAlignment="1">
      <alignment horizontal="right" wrapText="1"/>
    </xf>
    <xf numFmtId="169" fontId="34" fillId="0" borderId="20" xfId="12" applyNumberFormat="1" applyFont="1" applyFill="1" applyBorder="1" applyAlignment="1">
      <alignment horizontal="right" wrapText="1"/>
    </xf>
    <xf numFmtId="169" fontId="35" fillId="0" borderId="20" xfId="12" applyNumberFormat="1" applyFont="1" applyFill="1" applyBorder="1" applyAlignment="1">
      <alignment horizontal="right" wrapText="1"/>
    </xf>
    <xf numFmtId="169" fontId="36" fillId="0" borderId="20" xfId="0" applyNumberFormat="1" applyFont="1" applyFill="1" applyBorder="1" applyAlignment="1">
      <alignment horizontal="right"/>
    </xf>
    <xf numFmtId="165" fontId="37" fillId="5" borderId="20" xfId="0" applyNumberFormat="1" applyFont="1" applyFill="1" applyBorder="1" applyAlignment="1">
      <alignment horizontal="right"/>
    </xf>
    <xf numFmtId="169" fontId="36" fillId="0" borderId="20" xfId="22" applyNumberFormat="1" applyFont="1" applyFill="1" applyBorder="1" applyAlignment="1">
      <alignment horizontal="right"/>
    </xf>
    <xf numFmtId="179" fontId="34" fillId="0" borderId="20" xfId="54" applyNumberFormat="1" applyFont="1" applyFill="1" applyBorder="1" applyAlignment="1">
      <alignment horizontal="right" wrapText="1"/>
    </xf>
    <xf numFmtId="0" fontId="35" fillId="0" borderId="20" xfId="0" applyFont="1" applyFill="1" applyBorder="1" applyAlignment="1">
      <alignment horizontal="left" vertical="center"/>
    </xf>
    <xf numFmtId="3" fontId="35" fillId="0" borderId="20" xfId="0" applyNumberFormat="1" applyFont="1" applyFill="1" applyBorder="1" applyAlignment="1">
      <alignment horizontal="right"/>
    </xf>
    <xf numFmtId="3" fontId="35" fillId="5" borderId="20" xfId="0" applyNumberFormat="1" applyFont="1" applyFill="1" applyBorder="1" applyAlignment="1">
      <alignment horizontal="right"/>
    </xf>
    <xf numFmtId="0" fontId="35" fillId="0" borderId="22" xfId="0" applyFont="1" applyFill="1" applyBorder="1"/>
    <xf numFmtId="0" fontId="35" fillId="0" borderId="22" xfId="14" applyFont="1" applyFill="1" applyBorder="1" applyAlignment="1">
      <alignment horizontal="right" vertical="center"/>
    </xf>
    <xf numFmtId="0" fontId="34" fillId="0" borderId="20" xfId="0" quotePrefix="1" applyFont="1" applyFill="1" applyBorder="1" applyAlignment="1">
      <alignment horizontal="justify" vertical="center"/>
    </xf>
    <xf numFmtId="0" fontId="34" fillId="0" borderId="20" xfId="0" applyFont="1" applyFill="1" applyBorder="1" applyAlignment="1">
      <alignment wrapText="1"/>
    </xf>
    <xf numFmtId="165" fontId="34" fillId="5" borderId="20" xfId="0" applyNumberFormat="1" applyFont="1" applyFill="1" applyBorder="1" applyAlignment="1">
      <alignment horizontal="right"/>
    </xf>
    <xf numFmtId="169" fontId="35" fillId="5" borderId="20" xfId="0" applyNumberFormat="1" applyFont="1" applyFill="1" applyBorder="1" applyAlignment="1">
      <alignment horizontal="right"/>
    </xf>
    <xf numFmtId="0" fontId="34" fillId="0" borderId="0" xfId="15" applyFont="1" applyFill="1" applyBorder="1"/>
    <xf numFmtId="0" fontId="35" fillId="0" borderId="0" xfId="15" applyFont="1" applyFill="1" applyBorder="1" applyAlignment="1">
      <alignment horizontal="right"/>
    </xf>
    <xf numFmtId="165" fontId="34" fillId="0" borderId="20" xfId="15" applyNumberFormat="1" applyFont="1" applyFill="1" applyBorder="1" applyAlignment="1">
      <alignment horizontal="right"/>
    </xf>
    <xf numFmtId="0" fontId="35" fillId="0" borderId="20" xfId="15" applyFont="1" applyFill="1" applyBorder="1"/>
    <xf numFmtId="165" fontId="35" fillId="0" borderId="20" xfId="15" applyNumberFormat="1" applyFont="1" applyFill="1" applyBorder="1" applyAlignment="1">
      <alignment horizontal="right"/>
    </xf>
    <xf numFmtId="0" fontId="34" fillId="0" borderId="20" xfId="15" applyFont="1" applyFill="1" applyBorder="1"/>
    <xf numFmtId="0" fontId="18" fillId="0" borderId="20" xfId="14" applyFont="1" applyFill="1" applyBorder="1" applyAlignment="1">
      <alignment horizontal="center"/>
    </xf>
    <xf numFmtId="165" fontId="35" fillId="5" borderId="20" xfId="17" applyNumberFormat="1" applyFont="1" applyFill="1" applyBorder="1" applyAlignment="1">
      <alignment horizontal="right"/>
    </xf>
    <xf numFmtId="165" fontId="35" fillId="0" borderId="20" xfId="17" applyNumberFormat="1" applyFont="1" applyFill="1" applyBorder="1" applyAlignment="1">
      <alignment horizontal="right"/>
    </xf>
    <xf numFmtId="165" fontId="34" fillId="0" borderId="20" xfId="17" applyNumberFormat="1" applyFont="1" applyFill="1" applyBorder="1" applyAlignment="1">
      <alignment horizontal="right"/>
    </xf>
    <xf numFmtId="165" fontId="34" fillId="0" borderId="20" xfId="17" applyNumberFormat="1" applyFont="1" applyFill="1" applyBorder="1"/>
    <xf numFmtId="0" fontId="34" fillId="0" borderId="19" xfId="14" applyFont="1" applyFill="1" applyBorder="1"/>
    <xf numFmtId="0" fontId="35" fillId="0" borderId="19" xfId="17" applyFont="1" applyFill="1" applyBorder="1" applyAlignment="1">
      <alignment horizontal="right"/>
    </xf>
    <xf numFmtId="0" fontId="34" fillId="4" borderId="22" xfId="0" applyFont="1" applyFill="1" applyBorder="1" applyAlignment="1"/>
    <xf numFmtId="3" fontId="34" fillId="0" borderId="20" xfId="17" applyNumberFormat="1" applyFont="1" applyFill="1" applyBorder="1" applyAlignment="1">
      <alignment horizontal="right"/>
    </xf>
    <xf numFmtId="176" fontId="34" fillId="0" borderId="20" xfId="10" applyNumberFormat="1" applyFont="1" applyFill="1" applyBorder="1" applyAlignment="1">
      <alignment horizontal="right"/>
    </xf>
    <xf numFmtId="3" fontId="34" fillId="0" borderId="19" xfId="17" applyNumberFormat="1" applyFont="1" applyFill="1" applyBorder="1" applyAlignment="1">
      <alignment horizontal="right"/>
    </xf>
    <xf numFmtId="3" fontId="35" fillId="0" borderId="19" xfId="17" applyNumberFormat="1" applyFont="1" applyFill="1" applyBorder="1" applyAlignment="1">
      <alignment horizontal="right"/>
    </xf>
    <xf numFmtId="3" fontId="35" fillId="5" borderId="19" xfId="17" applyNumberFormat="1" applyFont="1" applyFill="1" applyBorder="1" applyAlignment="1">
      <alignment horizontal="right"/>
    </xf>
    <xf numFmtId="0" fontId="35" fillId="5" borderId="20" xfId="23" applyFont="1" applyFill="1" applyBorder="1" applyAlignment="1">
      <alignment horizontal="center" vertical="center" wrapText="1"/>
    </xf>
    <xf numFmtId="165" fontId="20" fillId="0" borderId="20" xfId="3" applyNumberFormat="1" applyFont="1" applyFill="1" applyBorder="1"/>
    <xf numFmtId="165" fontId="18" fillId="5" borderId="20" xfId="3" applyNumberFormat="1" applyFont="1" applyFill="1" applyBorder="1"/>
    <xf numFmtId="0" fontId="20" fillId="0" borderId="20" xfId="14" applyFont="1" applyFill="1" applyBorder="1" applyAlignment="1">
      <alignment horizontal="center"/>
    </xf>
    <xf numFmtId="165" fontId="35" fillId="5" borderId="20" xfId="14" applyNumberFormat="1" applyFont="1" applyFill="1" applyBorder="1"/>
    <xf numFmtId="165" fontId="35" fillId="5" borderId="20" xfId="3" applyNumberFormat="1" applyFont="1" applyFill="1" applyBorder="1"/>
    <xf numFmtId="0" fontId="34" fillId="0" borderId="20" xfId="14" applyFont="1" applyFill="1" applyBorder="1" applyAlignment="1">
      <alignment horizontal="center"/>
    </xf>
    <xf numFmtId="165" fontId="34" fillId="0" borderId="20" xfId="3" applyNumberFormat="1" applyFont="1" applyFill="1" applyBorder="1"/>
    <xf numFmtId="0" fontId="34" fillId="0" borderId="20" xfId="14" quotePrefix="1" applyFont="1" applyFill="1" applyBorder="1" applyAlignment="1">
      <alignment horizontal="left" wrapText="1"/>
    </xf>
    <xf numFmtId="0" fontId="35" fillId="0" borderId="20" xfId="14" applyFont="1" applyFill="1" applyBorder="1" applyAlignment="1">
      <alignment horizontal="left" vertical="center" wrapText="1"/>
    </xf>
    <xf numFmtId="0" fontId="34" fillId="0" borderId="20" xfId="14" applyFont="1" applyFill="1" applyBorder="1" applyAlignment="1">
      <alignment horizontal="center" wrapText="1"/>
    </xf>
    <xf numFmtId="165" fontId="34" fillId="0" borderId="20" xfId="14" applyNumberFormat="1" applyFont="1" applyFill="1" applyBorder="1" applyAlignment="1">
      <alignment horizontal="center" wrapText="1"/>
    </xf>
    <xf numFmtId="165" fontId="35" fillId="0" borderId="20" xfId="14" applyNumberFormat="1" applyFont="1" applyFill="1" applyBorder="1"/>
    <xf numFmtId="165" fontId="35" fillId="0" borderId="20" xfId="3" applyNumberFormat="1" applyFont="1" applyFill="1" applyBorder="1"/>
    <xf numFmtId="0" fontId="36" fillId="4" borderId="22" xfId="0" quotePrefix="1" applyFont="1" applyFill="1" applyBorder="1" applyAlignment="1"/>
    <xf numFmtId="3" fontId="36" fillId="0" borderId="20" xfId="17" applyNumberFormat="1" applyFont="1" applyFill="1" applyBorder="1" applyAlignment="1">
      <alignment horizontal="right"/>
    </xf>
    <xf numFmtId="0" fontId="34" fillId="0" borderId="19" xfId="17" applyFont="1" applyFill="1" applyBorder="1"/>
    <xf numFmtId="0" fontId="35" fillId="0" borderId="20" xfId="23" applyFont="1" applyFill="1" applyBorder="1" applyAlignment="1">
      <alignment vertical="center" wrapText="1"/>
    </xf>
    <xf numFmtId="0" fontId="34" fillId="0" borderId="19" xfId="23" applyFont="1" applyFill="1" applyBorder="1" applyAlignment="1">
      <alignment horizontal="center" vertical="center" wrapText="1"/>
    </xf>
    <xf numFmtId="0" fontId="34" fillId="0" borderId="0" xfId="23" applyFont="1" applyFill="1" applyBorder="1" applyAlignment="1">
      <alignment horizontal="center" vertical="center" wrapText="1"/>
    </xf>
    <xf numFmtId="0" fontId="35" fillId="5" borderId="0" xfId="23" applyFont="1" applyFill="1" applyBorder="1" applyAlignment="1">
      <alignment horizontal="center" vertical="center" wrapText="1"/>
    </xf>
    <xf numFmtId="3" fontId="34" fillId="0" borderId="20" xfId="0" applyNumberFormat="1" applyFont="1" applyFill="1" applyBorder="1" applyAlignment="1">
      <alignment horizontal="right"/>
    </xf>
    <xf numFmtId="0" fontId="35" fillId="4" borderId="20" xfId="0" applyFont="1" applyFill="1" applyBorder="1" applyAlignment="1">
      <alignment wrapText="1"/>
    </xf>
    <xf numFmtId="0" fontId="36" fillId="0" borderId="20" xfId="14" applyFont="1" applyFill="1" applyBorder="1" applyAlignment="1">
      <alignment wrapText="1"/>
    </xf>
    <xf numFmtId="0" fontId="34" fillId="0" borderId="20" xfId="14" quotePrefix="1" applyFont="1" applyFill="1" applyBorder="1" applyAlignment="1">
      <alignment wrapText="1"/>
    </xf>
    <xf numFmtId="0" fontId="34" fillId="0" borderId="20" xfId="14" applyFont="1" applyFill="1" applyBorder="1" applyAlignment="1">
      <alignment horizontal="left" wrapText="1"/>
    </xf>
    <xf numFmtId="0" fontId="36" fillId="0" borderId="20" xfId="14" applyFont="1" applyFill="1" applyBorder="1" applyAlignment="1">
      <alignment horizontal="left" wrapText="1"/>
    </xf>
    <xf numFmtId="0" fontId="36" fillId="0" borderId="20" xfId="14" quotePrefix="1" applyFont="1" applyFill="1" applyBorder="1" applyAlignment="1">
      <alignment horizontal="left" wrapText="1"/>
    </xf>
    <xf numFmtId="0" fontId="35" fillId="0" borderId="20" xfId="14" quotePrefix="1" applyFont="1" applyFill="1" applyBorder="1" applyAlignment="1">
      <alignment horizontal="left" wrapText="1"/>
    </xf>
    <xf numFmtId="0" fontId="35" fillId="0" borderId="20" xfId="14" applyFont="1" applyFill="1" applyBorder="1" applyAlignment="1">
      <alignment horizontal="left" wrapText="1"/>
    </xf>
    <xf numFmtId="0" fontId="24" fillId="0" borderId="0" xfId="1" applyFont="1" applyFill="1" applyAlignment="1" applyProtection="1">
      <alignment vertical="top" wrapText="1"/>
    </xf>
    <xf numFmtId="0" fontId="20" fillId="0" borderId="0" xfId="14" applyFont="1" applyFill="1" applyAlignment="1">
      <alignment wrapText="1"/>
    </xf>
    <xf numFmtId="0" fontId="35" fillId="0" borderId="22" xfId="23" applyFont="1" applyFill="1" applyBorder="1" applyAlignment="1">
      <alignment vertical="center" wrapText="1"/>
    </xf>
    <xf numFmtId="0" fontId="36" fillId="0" borderId="20" xfId="23" applyFont="1" applyFill="1" applyBorder="1" applyAlignment="1">
      <alignment vertical="center" wrapText="1"/>
    </xf>
    <xf numFmtId="0" fontId="34" fillId="0" borderId="0" xfId="23" applyFont="1" applyFill="1" applyBorder="1" applyAlignment="1">
      <alignment vertical="center" wrapText="1"/>
    </xf>
    <xf numFmtId="165" fontId="35" fillId="5" borderId="0" xfId="23" applyNumberFormat="1" applyFont="1" applyFill="1" applyBorder="1" applyAlignment="1">
      <alignment horizontal="right" vertical="center" wrapText="1"/>
    </xf>
    <xf numFmtId="165" fontId="34" fillId="0" borderId="22" xfId="23" applyNumberFormat="1" applyFont="1" applyFill="1" applyBorder="1" applyAlignment="1">
      <alignment horizontal="right" vertical="center" wrapText="1"/>
    </xf>
    <xf numFmtId="165" fontId="34" fillId="0" borderId="22" xfId="23" applyNumberFormat="1" applyFont="1" applyFill="1" applyBorder="1" applyAlignment="1">
      <alignment vertical="center" wrapText="1"/>
    </xf>
    <xf numFmtId="165" fontId="34" fillId="5" borderId="20" xfId="23" applyNumberFormat="1" applyFont="1" applyFill="1" applyBorder="1" applyAlignment="1">
      <alignment vertical="center" wrapText="1"/>
    </xf>
    <xf numFmtId="165" fontId="35" fillId="5" borderId="20" xfId="23" applyNumberFormat="1" applyFont="1" applyFill="1" applyBorder="1" applyAlignment="1">
      <alignment horizontal="right" vertical="center" wrapText="1"/>
    </xf>
    <xf numFmtId="165" fontId="34" fillId="0" borderId="20" xfId="23" applyNumberFormat="1" applyFont="1" applyFill="1" applyBorder="1" applyAlignment="1">
      <alignment horizontal="right" vertical="center" wrapText="1"/>
    </xf>
    <xf numFmtId="165" fontId="34" fillId="0" borderId="0" xfId="23" applyNumberFormat="1" applyFont="1" applyFill="1" applyBorder="1" applyAlignment="1">
      <alignment horizontal="right" vertical="center" wrapText="1"/>
    </xf>
    <xf numFmtId="0" fontId="34" fillId="0" borderId="22" xfId="23" applyFont="1" applyFill="1" applyBorder="1" applyAlignment="1">
      <alignment vertical="center" wrapText="1"/>
    </xf>
    <xf numFmtId="0" fontId="34" fillId="0" borderId="20" xfId="23" quotePrefix="1" applyFont="1" applyFill="1" applyBorder="1" applyAlignment="1">
      <alignment vertical="center" wrapText="1"/>
    </xf>
    <xf numFmtId="0" fontId="34" fillId="0" borderId="20" xfId="23" applyFont="1" applyFill="1" applyBorder="1" applyAlignment="1">
      <alignment vertical="center" wrapText="1"/>
    </xf>
    <xf numFmtId="165" fontId="35" fillId="5" borderId="22" xfId="23" applyNumberFormat="1" applyFont="1" applyFill="1" applyBorder="1" applyAlignment="1">
      <alignment horizontal="right" vertical="center" wrapText="1"/>
    </xf>
    <xf numFmtId="165" fontId="35" fillId="0" borderId="22" xfId="23" applyNumberFormat="1" applyFont="1" applyFill="1" applyBorder="1" applyAlignment="1">
      <alignment horizontal="right" vertical="center" wrapText="1"/>
    </xf>
    <xf numFmtId="165" fontId="35" fillId="0" borderId="20" xfId="23" applyNumberFormat="1" applyFont="1" applyFill="1" applyBorder="1" applyAlignment="1">
      <alignment horizontal="right" vertical="center" wrapText="1"/>
    </xf>
    <xf numFmtId="0" fontId="34" fillId="0" borderId="20" xfId="23" applyFont="1" applyFill="1" applyBorder="1" applyAlignment="1">
      <alignment vertical="center"/>
    </xf>
    <xf numFmtId="0" fontId="20" fillId="0" borderId="22" xfId="16" applyNumberFormat="1" applyFont="1" applyFill="1" applyBorder="1" applyAlignment="1" applyProtection="1"/>
    <xf numFmtId="165" fontId="35" fillId="5" borderId="19" xfId="23" applyNumberFormat="1" applyFont="1" applyFill="1" applyBorder="1" applyAlignment="1">
      <alignment horizontal="right" vertical="center" wrapText="1"/>
    </xf>
    <xf numFmtId="0" fontId="35" fillId="0" borderId="19" xfId="14" applyFont="1" applyFill="1" applyBorder="1" applyAlignment="1">
      <alignment wrapText="1"/>
    </xf>
    <xf numFmtId="0" fontId="34" fillId="0" borderId="0" xfId="0" applyFont="1" applyFill="1" applyAlignment="1">
      <alignment horizontal="justify" vertical="top" wrapText="1"/>
    </xf>
    <xf numFmtId="0" fontId="20" fillId="0" borderId="0" xfId="0" applyFont="1" applyFill="1" applyBorder="1" applyAlignment="1">
      <alignment wrapText="1"/>
    </xf>
    <xf numFmtId="169" fontId="37" fillId="5" borderId="20" xfId="0" applyNumberFormat="1" applyFont="1" applyFill="1" applyBorder="1" applyAlignment="1">
      <alignment horizontal="right"/>
    </xf>
    <xf numFmtId="168" fontId="35" fillId="5" borderId="20" xfId="0" applyNumberFormat="1" applyFont="1" applyFill="1" applyBorder="1" applyAlignment="1">
      <alignment horizontal="right"/>
    </xf>
    <xf numFmtId="1" fontId="35" fillId="5" borderId="20" xfId="0" applyNumberFormat="1" applyFont="1" applyFill="1" applyBorder="1" applyAlignment="1">
      <alignment horizontal="right" wrapText="1"/>
    </xf>
    <xf numFmtId="176" fontId="36" fillId="0" borderId="20" xfId="10" applyNumberFormat="1" applyFont="1" applyFill="1" applyBorder="1" applyAlignment="1">
      <alignment horizontal="right"/>
    </xf>
    <xf numFmtId="9" fontId="20" fillId="0" borderId="0" xfId="30" applyFont="1" applyFill="1" applyBorder="1"/>
    <xf numFmtId="3" fontId="20" fillId="0" borderId="0" xfId="16" applyNumberFormat="1" applyFont="1" applyFill="1"/>
    <xf numFmtId="179" fontId="34" fillId="2" borderId="20" xfId="54" applyNumberFormat="1" applyFont="1" applyFill="1" applyBorder="1" applyAlignment="1">
      <alignment horizontal="right" wrapText="1"/>
    </xf>
    <xf numFmtId="165" fontId="34" fillId="2" borderId="20" xfId="12" applyNumberFormat="1" applyFont="1" applyFill="1" applyBorder="1" applyAlignment="1">
      <alignment horizontal="right" wrapText="1"/>
    </xf>
    <xf numFmtId="0" fontId="34" fillId="2" borderId="20" xfId="12" applyFont="1" applyFill="1" applyBorder="1" applyAlignment="1">
      <alignment horizontal="right" wrapText="1"/>
    </xf>
    <xf numFmtId="165" fontId="34" fillId="2" borderId="20" xfId="0" applyNumberFormat="1" applyFont="1" applyFill="1" applyBorder="1" applyAlignment="1">
      <alignment horizontal="right"/>
    </xf>
    <xf numFmtId="165" fontId="36" fillId="5" borderId="20" xfId="14" applyNumberFormat="1" applyFont="1" applyFill="1" applyBorder="1" applyAlignment="1">
      <alignment horizontal="right"/>
    </xf>
    <xf numFmtId="0" fontId="19" fillId="0" borderId="0" xfId="15" applyFont="1" applyFill="1"/>
    <xf numFmtId="0" fontId="18" fillId="0" borderId="23" xfId="14" applyFont="1" applyFill="1" applyBorder="1"/>
    <xf numFmtId="179" fontId="36" fillId="0" borderId="20" xfId="54" applyNumberFormat="1" applyFont="1" applyFill="1" applyBorder="1" applyAlignment="1">
      <alignment horizontal="right" wrapText="1"/>
    </xf>
    <xf numFmtId="179" fontId="36" fillId="2" borderId="20" xfId="54" applyNumberFormat="1" applyFont="1" applyFill="1" applyBorder="1" applyAlignment="1">
      <alignment horizontal="right" wrapText="1"/>
    </xf>
    <xf numFmtId="0" fontId="19" fillId="0" borderId="0" xfId="0" applyFont="1" applyFill="1" applyBorder="1"/>
    <xf numFmtId="165" fontId="45" fillId="0" borderId="0" xfId="0" applyNumberFormat="1" applyFont="1" applyFill="1" applyBorder="1" applyAlignment="1">
      <alignment horizontal="right"/>
    </xf>
    <xf numFmtId="0" fontId="26" fillId="0" borderId="0" xfId="14" applyFont="1" applyFill="1" applyBorder="1"/>
    <xf numFmtId="165" fontId="26" fillId="0" borderId="0" xfId="7" applyNumberFormat="1" applyFont="1" applyFill="1" applyBorder="1" applyAlignment="1">
      <alignment horizontal="right"/>
    </xf>
    <xf numFmtId="165" fontId="19" fillId="0" borderId="0" xfId="0" applyNumberFormat="1" applyFont="1" applyFill="1" applyBorder="1" applyAlignment="1">
      <alignment horizontal="right"/>
    </xf>
    <xf numFmtId="0" fontId="38" fillId="0" borderId="24" xfId="14" applyFont="1" applyFill="1" applyBorder="1" applyAlignment="1">
      <alignment vertical="top"/>
    </xf>
    <xf numFmtId="0" fontId="33" fillId="0" borderId="24" xfId="14" applyFont="1" applyFill="1" applyBorder="1"/>
    <xf numFmtId="0" fontId="20" fillId="0" borderId="24" xfId="14" applyFont="1" applyFill="1" applyBorder="1" applyAlignment="1">
      <alignment horizontal="right"/>
    </xf>
    <xf numFmtId="0" fontId="20" fillId="0" borderId="24" xfId="14" applyFont="1" applyFill="1" applyBorder="1"/>
    <xf numFmtId="3" fontId="38" fillId="0" borderId="24" xfId="14" applyNumberFormat="1" applyFont="1" applyFill="1" applyBorder="1" applyAlignment="1">
      <alignment vertical="top"/>
    </xf>
    <xf numFmtId="0" fontId="22" fillId="0" borderId="24" xfId="14" applyFont="1" applyFill="1" applyBorder="1" applyAlignment="1">
      <alignment horizontal="center" vertical="center" wrapText="1"/>
    </xf>
    <xf numFmtId="0" fontId="38" fillId="0" borderId="19" xfId="14" applyFont="1" applyFill="1" applyBorder="1"/>
    <xf numFmtId="0" fontId="35" fillId="0" borderId="19" xfId="14" applyFont="1" applyFill="1" applyBorder="1" applyAlignment="1"/>
    <xf numFmtId="0" fontId="38" fillId="0" borderId="24" xfId="14" applyFont="1" applyFill="1" applyBorder="1"/>
    <xf numFmtId="3" fontId="20" fillId="0" borderId="0" xfId="15" applyNumberFormat="1" applyFont="1" applyFill="1" applyAlignment="1">
      <alignment horizontal="right"/>
    </xf>
    <xf numFmtId="0" fontId="35" fillId="0" borderId="0" xfId="15" applyFont="1" applyFill="1" applyBorder="1"/>
    <xf numFmtId="0" fontId="35" fillId="5" borderId="19" xfId="17" applyFont="1" applyFill="1" applyBorder="1" applyAlignment="1">
      <alignment horizontal="right"/>
    </xf>
    <xf numFmtId="0" fontId="34" fillId="0" borderId="0" xfId="14" applyFont="1" applyFill="1" applyBorder="1" applyAlignment="1">
      <alignment wrapText="1"/>
    </xf>
    <xf numFmtId="0" fontId="20" fillId="0" borderId="19" xfId="14" applyFont="1" applyFill="1" applyBorder="1" applyAlignment="1">
      <alignment horizontal="right"/>
    </xf>
    <xf numFmtId="0" fontId="20" fillId="0" borderId="19" xfId="14" applyFont="1" applyFill="1" applyBorder="1"/>
    <xf numFmtId="0" fontId="31" fillId="0" borderId="24" xfId="14" applyFont="1" applyFill="1" applyBorder="1" applyAlignment="1">
      <alignment horizontal="right"/>
    </xf>
    <xf numFmtId="0" fontId="31" fillId="0" borderId="24" xfId="14" applyFont="1" applyFill="1" applyBorder="1"/>
    <xf numFmtId="0" fontId="30" fillId="0" borderId="24" xfId="14" applyFont="1" applyFill="1" applyBorder="1"/>
    <xf numFmtId="0" fontId="20" fillId="0" borderId="22" xfId="14" applyFont="1" applyFill="1" applyBorder="1"/>
    <xf numFmtId="0" fontId="35" fillId="0" borderId="22" xfId="14" quotePrefix="1" applyFont="1" applyFill="1" applyBorder="1" applyAlignment="1">
      <alignment horizontal="left" wrapText="1"/>
    </xf>
    <xf numFmtId="0" fontId="34" fillId="0" borderId="22" xfId="14" applyFont="1" applyFill="1" applyBorder="1" applyAlignment="1">
      <alignment horizontal="center"/>
    </xf>
    <xf numFmtId="165" fontId="34" fillId="0" borderId="22" xfId="3" applyNumberFormat="1" applyFont="1" applyFill="1" applyBorder="1"/>
    <xf numFmtId="165" fontId="35" fillId="0" borderId="22" xfId="14" applyNumberFormat="1" applyFont="1" applyFill="1" applyBorder="1"/>
    <xf numFmtId="165" fontId="35" fillId="0" borderId="22" xfId="3" applyNumberFormat="1" applyFont="1" applyFill="1" applyBorder="1"/>
    <xf numFmtId="0" fontId="35" fillId="0" borderId="24" xfId="14" quotePrefix="1" applyFont="1" applyFill="1" applyBorder="1" applyAlignment="1">
      <alignment horizontal="left" wrapText="1"/>
    </xf>
    <xf numFmtId="0" fontId="34" fillId="0" borderId="24" xfId="14" applyFont="1" applyFill="1" applyBorder="1" applyAlignment="1">
      <alignment horizontal="center"/>
    </xf>
    <xf numFmtId="165" fontId="34" fillId="0" borderId="24" xfId="3" applyNumberFormat="1" applyFont="1" applyFill="1" applyBorder="1"/>
    <xf numFmtId="165" fontId="35" fillId="0" borderId="24" xfId="14" applyNumberFormat="1" applyFont="1" applyFill="1" applyBorder="1"/>
    <xf numFmtId="165" fontId="35" fillId="0" borderId="24" xfId="3" applyNumberFormat="1" applyFont="1" applyFill="1" applyBorder="1"/>
    <xf numFmtId="0" fontId="34" fillId="0" borderId="24" xfId="14" applyFont="1" applyFill="1" applyBorder="1" applyAlignment="1">
      <alignment horizontal="right"/>
    </xf>
    <xf numFmtId="0" fontId="34" fillId="0" borderId="24" xfId="14" applyFont="1" applyFill="1" applyBorder="1"/>
    <xf numFmtId="165" fontId="34" fillId="0" borderId="24" xfId="14" applyNumberFormat="1" applyFont="1" applyFill="1" applyBorder="1" applyAlignment="1">
      <alignment horizontal="right"/>
    </xf>
    <xf numFmtId="0" fontId="34" fillId="0" borderId="0" xfId="0" applyFont="1" applyFill="1" applyAlignment="1">
      <alignment horizontal="justify" vertical="top" wrapText="1" readingOrder="1"/>
    </xf>
    <xf numFmtId="3" fontId="20" fillId="0" borderId="24" xfId="14" applyNumberFormat="1" applyFont="1" applyFill="1" applyBorder="1" applyAlignment="1">
      <alignment horizontal="right"/>
    </xf>
    <xf numFmtId="165" fontId="20" fillId="0" borderId="24" xfId="14" applyNumberFormat="1" applyFont="1" applyFill="1" applyBorder="1" applyAlignment="1">
      <alignment horizontal="right"/>
    </xf>
    <xf numFmtId="0" fontId="46" fillId="0" borderId="25" xfId="14" applyFont="1" applyFill="1" applyBorder="1" applyAlignment="1">
      <alignment horizontal="right" vertical="center"/>
    </xf>
    <xf numFmtId="179" fontId="34" fillId="0" borderId="19" xfId="54" applyNumberFormat="1" applyFont="1" applyFill="1" applyBorder="1" applyAlignment="1">
      <alignment horizontal="right" wrapText="1"/>
    </xf>
    <xf numFmtId="179" fontId="34" fillId="2" borderId="19" xfId="54" applyNumberFormat="1" applyFont="1" applyFill="1" applyBorder="1" applyAlignment="1">
      <alignment horizontal="right" wrapText="1"/>
    </xf>
    <xf numFmtId="165" fontId="34" fillId="0" borderId="19" xfId="12" applyNumberFormat="1" applyFont="1" applyFill="1" applyBorder="1" applyAlignment="1">
      <alignment horizontal="right" wrapText="1"/>
    </xf>
    <xf numFmtId="169" fontId="34" fillId="0" borderId="19" xfId="12" applyNumberFormat="1" applyFont="1" applyFill="1" applyBorder="1" applyAlignment="1">
      <alignment horizontal="right" wrapText="1"/>
    </xf>
    <xf numFmtId="0" fontId="35" fillId="0" borderId="19" xfId="12" applyFont="1" applyFill="1" applyBorder="1" applyAlignment="1">
      <alignment horizontal="left" wrapText="1"/>
    </xf>
    <xf numFmtId="179" fontId="35" fillId="0" borderId="19" xfId="54" applyNumberFormat="1" applyFont="1" applyFill="1" applyBorder="1" applyAlignment="1">
      <alignment horizontal="right" wrapText="1"/>
    </xf>
    <xf numFmtId="179" fontId="35" fillId="2" borderId="19" xfId="54" applyNumberFormat="1" applyFont="1" applyFill="1" applyBorder="1" applyAlignment="1">
      <alignment horizontal="right" wrapText="1"/>
    </xf>
    <xf numFmtId="165" fontId="35" fillId="2" borderId="20" xfId="12" applyNumberFormat="1" applyFont="1" applyFill="1" applyBorder="1" applyAlignment="1">
      <alignment horizontal="right" wrapText="1"/>
    </xf>
    <xf numFmtId="0" fontId="34" fillId="0" borderId="20" xfId="12" quotePrefix="1" applyFont="1" applyFill="1" applyBorder="1" applyAlignment="1">
      <alignment horizontal="left" wrapText="1"/>
    </xf>
    <xf numFmtId="0" fontId="35" fillId="0" borderId="20" xfId="14" applyFont="1" applyFill="1" applyBorder="1" applyAlignment="1">
      <alignment horizontal="left"/>
    </xf>
    <xf numFmtId="0" fontId="34" fillId="0" borderId="20" xfId="14" applyFont="1" applyFill="1" applyBorder="1" applyAlignment="1">
      <alignment horizontal="left"/>
    </xf>
    <xf numFmtId="3" fontId="34" fillId="5" borderId="20" xfId="0" applyNumberFormat="1" applyFont="1" applyFill="1" applyBorder="1" applyAlignment="1">
      <alignment horizontal="right"/>
    </xf>
    <xf numFmtId="166" fontId="18" fillId="0" borderId="0" xfId="22" applyNumberFormat="1" applyFont="1" applyFill="1"/>
    <xf numFmtId="0" fontId="36" fillId="0" borderId="20" xfId="0" quotePrefix="1" applyFont="1" applyFill="1" applyBorder="1" applyAlignment="1">
      <alignment horizontal="left" vertical="center"/>
    </xf>
    <xf numFmtId="3" fontId="36" fillId="0" borderId="20" xfId="0" applyNumberFormat="1" applyFont="1" applyFill="1" applyBorder="1" applyAlignment="1">
      <alignment horizontal="right"/>
    </xf>
    <xf numFmtId="3" fontId="36" fillId="5" borderId="20" xfId="0" applyNumberFormat="1" applyFont="1" applyFill="1" applyBorder="1" applyAlignment="1">
      <alignment horizontal="right"/>
    </xf>
    <xf numFmtId="0" fontId="37" fillId="0" borderId="19" xfId="12" applyFont="1" applyFill="1" applyBorder="1" applyAlignment="1">
      <alignment horizontal="left" wrapText="1"/>
    </xf>
    <xf numFmtId="179" fontId="37" fillId="0" borderId="19" xfId="54" applyNumberFormat="1" applyFont="1" applyFill="1" applyBorder="1" applyAlignment="1">
      <alignment horizontal="right" wrapText="1"/>
    </xf>
    <xf numFmtId="179" fontId="37" fillId="2" borderId="19" xfId="54" applyNumberFormat="1" applyFont="1" applyFill="1" applyBorder="1" applyAlignment="1">
      <alignment horizontal="right" wrapText="1"/>
    </xf>
    <xf numFmtId="165" fontId="37" fillId="0" borderId="20" xfId="0" applyNumberFormat="1" applyFont="1" applyFill="1" applyBorder="1" applyAlignment="1">
      <alignment horizontal="right"/>
    </xf>
    <xf numFmtId="169" fontId="37" fillId="0" borderId="20" xfId="0" applyNumberFormat="1" applyFont="1" applyFill="1" applyBorder="1" applyAlignment="1">
      <alignment horizontal="right"/>
    </xf>
    <xf numFmtId="165" fontId="26" fillId="0" borderId="0" xfId="7" applyNumberFormat="1" applyFont="1" applyFill="1" applyBorder="1"/>
    <xf numFmtId="0" fontId="37" fillId="0" borderId="20" xfId="12" applyFont="1" applyFill="1" applyBorder="1" applyAlignment="1">
      <alignment horizontal="left" wrapText="1"/>
    </xf>
    <xf numFmtId="165" fontId="37" fillId="0" borderId="20" xfId="12" applyNumberFormat="1" applyFont="1" applyFill="1" applyBorder="1" applyAlignment="1">
      <alignment horizontal="right" wrapText="1"/>
    </xf>
    <xf numFmtId="165" fontId="37" fillId="2" borderId="20" xfId="12" applyNumberFormat="1" applyFont="1" applyFill="1" applyBorder="1" applyAlignment="1">
      <alignment horizontal="right" wrapText="1"/>
    </xf>
    <xf numFmtId="169" fontId="37" fillId="0" borderId="20" xfId="12" applyNumberFormat="1" applyFont="1" applyFill="1" applyBorder="1" applyAlignment="1">
      <alignment horizontal="right" wrapText="1"/>
    </xf>
    <xf numFmtId="179" fontId="34" fillId="0" borderId="0" xfId="54" applyNumberFormat="1" applyFont="1" applyFill="1" applyBorder="1" applyAlignment="1">
      <alignment horizontal="right" wrapText="1"/>
    </xf>
    <xf numFmtId="179" fontId="34" fillId="2" borderId="0" xfId="54" applyNumberFormat="1" applyFont="1" applyFill="1" applyBorder="1" applyAlignment="1">
      <alignment horizontal="right" wrapText="1"/>
    </xf>
    <xf numFmtId="165" fontId="34" fillId="0" borderId="0" xfId="12" applyNumberFormat="1" applyFont="1" applyFill="1" applyBorder="1" applyAlignment="1">
      <alignment horizontal="right" wrapText="1"/>
    </xf>
    <xf numFmtId="169" fontId="34" fillId="0" borderId="0" xfId="12" applyNumberFormat="1" applyFont="1" applyFill="1" applyBorder="1" applyAlignment="1">
      <alignment horizontal="right" wrapText="1"/>
    </xf>
    <xf numFmtId="3" fontId="20" fillId="0" borderId="0" xfId="12" applyNumberFormat="1" applyFont="1" applyFill="1" applyAlignment="1">
      <alignment vertical="top" wrapText="1"/>
    </xf>
    <xf numFmtId="0" fontId="33" fillId="0" borderId="24" xfId="14" applyFont="1" applyFill="1" applyBorder="1" applyAlignment="1">
      <alignment horizontal="right"/>
    </xf>
    <xf numFmtId="0" fontId="35" fillId="5" borderId="0" xfId="0" applyFont="1" applyFill="1" applyBorder="1" applyAlignment="1">
      <alignment horizontal="right"/>
    </xf>
    <xf numFmtId="3" fontId="35" fillId="5" borderId="20" xfId="14" applyNumberFormat="1" applyFont="1" applyFill="1" applyBorder="1" applyAlignment="1">
      <alignment horizontal="right"/>
    </xf>
    <xf numFmtId="4" fontId="35" fillId="5" borderId="20" xfId="14" applyNumberFormat="1" applyFont="1" applyFill="1" applyBorder="1" applyAlignment="1">
      <alignment horizontal="right"/>
    </xf>
    <xf numFmtId="168" fontId="35" fillId="5" borderId="20" xfId="14" applyNumberFormat="1" applyFont="1" applyFill="1" applyBorder="1" applyAlignment="1">
      <alignment horizontal="right"/>
    </xf>
    <xf numFmtId="181" fontId="35" fillId="5" borderId="20" xfId="14" applyNumberFormat="1" applyFont="1" applyFill="1" applyBorder="1" applyAlignment="1">
      <alignment horizontal="right"/>
    </xf>
    <xf numFmtId="172" fontId="35" fillId="5" borderId="20" xfId="14" applyNumberFormat="1" applyFont="1" applyFill="1" applyBorder="1" applyAlignment="1">
      <alignment horizontal="right"/>
    </xf>
    <xf numFmtId="0" fontId="24" fillId="0" borderId="0" xfId="1" applyFont="1" applyFill="1" applyAlignment="1" applyProtection="1">
      <alignment horizontal="right"/>
    </xf>
    <xf numFmtId="0" fontId="21" fillId="0" borderId="0" xfId="14" applyFont="1" applyFill="1" applyBorder="1" applyAlignment="1">
      <alignment horizontal="right"/>
    </xf>
    <xf numFmtId="0" fontId="20" fillId="0" borderId="0" xfId="14" applyFont="1" applyFill="1" applyAlignment="1">
      <alignment horizontal="right" wrapText="1"/>
    </xf>
    <xf numFmtId="0" fontId="21" fillId="0" borderId="0" xfId="14" applyFont="1" applyFill="1" applyAlignment="1">
      <alignment horizontal="right"/>
    </xf>
    <xf numFmtId="0" fontId="47" fillId="0" borderId="0" xfId="14" applyFont="1" applyFill="1" applyAlignment="1">
      <alignment horizontal="left" vertical="top" wrapText="1" readingOrder="1"/>
    </xf>
    <xf numFmtId="165" fontId="20" fillId="0" borderId="0" xfId="0" applyNumberFormat="1" applyFont="1" applyFill="1" applyAlignment="1">
      <alignment horizontal="right"/>
    </xf>
    <xf numFmtId="0" fontId="48" fillId="6" borderId="0" xfId="15" applyFont="1" applyFill="1"/>
    <xf numFmtId="0" fontId="48" fillId="6" borderId="0" xfId="15" applyFont="1" applyFill="1" applyAlignment="1">
      <alignment horizontal="right"/>
    </xf>
    <xf numFmtId="3" fontId="20" fillId="0" borderId="0" xfId="14" applyNumberFormat="1" applyFont="1" applyFill="1"/>
    <xf numFmtId="172" fontId="20" fillId="0" borderId="0" xfId="14" applyNumberFormat="1" applyFont="1" applyFill="1"/>
    <xf numFmtId="0" fontId="34" fillId="0" borderId="20" xfId="28" applyFont="1" applyFill="1" applyBorder="1" applyAlignment="1">
      <alignment horizontal="left" vertical="center" wrapText="1"/>
    </xf>
    <xf numFmtId="3" fontId="34" fillId="0" borderId="20" xfId="28" applyNumberFormat="1" applyFont="1" applyFill="1" applyBorder="1" applyAlignment="1">
      <alignment horizontal="right" wrapText="1"/>
    </xf>
    <xf numFmtId="172" fontId="35" fillId="5" borderId="20" xfId="7" applyNumberFormat="1" applyFont="1" applyFill="1" applyBorder="1" applyAlignment="1"/>
    <xf numFmtId="0" fontId="26" fillId="0" borderId="0" xfId="28" applyFont="1" applyFill="1"/>
    <xf numFmtId="3" fontId="26" fillId="0" borderId="0" xfId="28" applyNumberFormat="1" applyFont="1" applyFill="1"/>
    <xf numFmtId="0" fontId="34" fillId="0" borderId="20" xfId="28" applyNumberFormat="1" applyFont="1" applyFill="1" applyBorder="1" applyAlignment="1">
      <alignment horizontal="right" wrapText="1"/>
    </xf>
    <xf numFmtId="165" fontId="34" fillId="0" borderId="20" xfId="28" applyNumberFormat="1" applyFont="1" applyFill="1" applyBorder="1" applyAlignment="1">
      <alignment horizontal="right" wrapText="1"/>
    </xf>
    <xf numFmtId="169" fontId="34" fillId="0" borderId="20" xfId="28" applyNumberFormat="1" applyFont="1" applyFill="1" applyBorder="1" applyAlignment="1">
      <alignment horizontal="right" wrapText="1"/>
    </xf>
    <xf numFmtId="0" fontId="25" fillId="0" borderId="0" xfId="28" applyFont="1" applyFill="1"/>
    <xf numFmtId="3" fontId="25" fillId="0" borderId="0" xfId="28" applyNumberFormat="1" applyFont="1" applyFill="1"/>
    <xf numFmtId="0" fontId="20" fillId="0" borderId="0" xfId="0" applyFont="1" applyFill="1" applyAlignment="1">
      <alignment wrapText="1"/>
    </xf>
    <xf numFmtId="0" fontId="34" fillId="0" borderId="20" xfId="15" applyFont="1" applyFill="1" applyBorder="1" applyAlignment="1">
      <alignment horizontal="left"/>
    </xf>
    <xf numFmtId="165" fontId="35" fillId="5" borderId="20" xfId="15" applyNumberFormat="1" applyFont="1" applyFill="1" applyBorder="1" applyAlignment="1">
      <alignment horizontal="right"/>
    </xf>
    <xf numFmtId="169" fontId="34" fillId="0" borderId="20" xfId="15" applyNumberFormat="1" applyFont="1" applyFill="1" applyBorder="1" applyAlignment="1">
      <alignment horizontal="right"/>
    </xf>
    <xf numFmtId="169" fontId="36" fillId="0" borderId="20" xfId="15" applyNumberFormat="1" applyFont="1" applyFill="1" applyBorder="1" applyAlignment="1">
      <alignment horizontal="right"/>
    </xf>
    <xf numFmtId="0" fontId="20" fillId="0" borderId="0" xfId="0" applyFont="1" applyFill="1" applyAlignment="1">
      <alignment horizontal="left" vertical="top" wrapText="1" readingOrder="1"/>
    </xf>
    <xf numFmtId="0" fontId="20" fillId="0" borderId="0" xfId="0" applyFont="1" applyFill="1" applyAlignment="1">
      <alignment vertical="center" wrapText="1"/>
    </xf>
    <xf numFmtId="0" fontId="25" fillId="0" borderId="0" xfId="49" applyFont="1" applyFill="1"/>
    <xf numFmtId="0" fontId="20" fillId="0" borderId="0" xfId="49" applyFont="1" applyFill="1" applyBorder="1"/>
    <xf numFmtId="0" fontId="20" fillId="0" borderId="0" xfId="49" applyFont="1" applyFill="1" applyBorder="1" applyAlignment="1">
      <alignment vertical="top" wrapText="1"/>
    </xf>
    <xf numFmtId="164" fontId="20" fillId="0" borderId="4" xfId="50" applyFont="1" applyFill="1" applyBorder="1"/>
    <xf numFmtId="0" fontId="21" fillId="0" borderId="0" xfId="49" applyFont="1" applyFill="1" applyAlignment="1">
      <alignment horizontal="center"/>
    </xf>
    <xf numFmtId="0" fontId="25" fillId="0" borderId="0" xfId="49" applyFont="1" applyFill="1" applyAlignment="1"/>
    <xf numFmtId="178" fontId="20" fillId="0" borderId="0" xfId="49" applyNumberFormat="1" applyFont="1" applyFill="1" applyBorder="1"/>
    <xf numFmtId="3" fontId="25" fillId="0" borderId="0" xfId="49" applyNumberFormat="1" applyFont="1" applyFill="1"/>
    <xf numFmtId="165" fontId="25" fillId="0" borderId="0" xfId="49" applyNumberFormat="1" applyFont="1" applyFill="1"/>
    <xf numFmtId="0" fontId="34" fillId="0" borderId="0" xfId="0" applyFont="1" applyFill="1" applyAlignment="1">
      <alignment vertical="top" wrapText="1"/>
    </xf>
    <xf numFmtId="0" fontId="46" fillId="0" borderId="20" xfId="17" applyFont="1" applyFill="1" applyBorder="1"/>
    <xf numFmtId="0" fontId="34" fillId="4" borderId="0" xfId="0" applyFont="1" applyFill="1" applyBorder="1" applyAlignment="1">
      <alignment horizontal="right"/>
    </xf>
    <xf numFmtId="170" fontId="34" fillId="0" borderId="0" xfId="6" applyNumberFormat="1" applyFont="1" applyFill="1" applyBorder="1"/>
    <xf numFmtId="171" fontId="34" fillId="0" borderId="0" xfId="14" applyNumberFormat="1" applyFont="1" applyFill="1" applyBorder="1" applyAlignment="1">
      <alignment horizontal="right"/>
    </xf>
    <xf numFmtId="169" fontId="34" fillId="0" borderId="0" xfId="14" applyNumberFormat="1" applyFont="1" applyFill="1" applyBorder="1" applyAlignment="1"/>
    <xf numFmtId="170" fontId="35" fillId="0" borderId="0" xfId="14" applyNumberFormat="1" applyFont="1" applyFill="1" applyBorder="1" applyAlignment="1">
      <alignment horizontal="right" vertical="center"/>
    </xf>
    <xf numFmtId="0" fontId="35" fillId="0" borderId="22" xfId="14" applyFont="1" applyFill="1" applyBorder="1" applyAlignment="1">
      <alignment horizontal="left"/>
    </xf>
    <xf numFmtId="165" fontId="35" fillId="0" borderId="22" xfId="0" applyNumberFormat="1" applyFont="1" applyFill="1" applyBorder="1" applyAlignment="1">
      <alignment horizontal="right"/>
    </xf>
    <xf numFmtId="169" fontId="34" fillId="0" borderId="22" xfId="0" applyNumberFormat="1" applyFont="1" applyFill="1" applyBorder="1" applyAlignment="1">
      <alignment horizontal="right"/>
    </xf>
    <xf numFmtId="165" fontId="36" fillId="5" borderId="20" xfId="0" applyNumberFormat="1" applyFont="1" applyFill="1" applyBorder="1" applyAlignment="1">
      <alignment horizontal="right"/>
    </xf>
    <xf numFmtId="165" fontId="34" fillId="5" borderId="20" xfId="17" applyNumberFormat="1" applyFont="1" applyFill="1" applyBorder="1" applyAlignment="1">
      <alignment horizontal="right"/>
    </xf>
    <xf numFmtId="165" fontId="34" fillId="5" borderId="20" xfId="17" applyNumberFormat="1" applyFont="1" applyFill="1" applyBorder="1"/>
    <xf numFmtId="3" fontId="34" fillId="5" borderId="20" xfId="17" applyNumberFormat="1" applyFont="1" applyFill="1" applyBorder="1" applyAlignment="1">
      <alignment horizontal="right"/>
    </xf>
    <xf numFmtId="3" fontId="36" fillId="5" borderId="19" xfId="17" applyNumberFormat="1" applyFont="1" applyFill="1" applyBorder="1" applyAlignment="1">
      <alignment horizontal="right"/>
    </xf>
    <xf numFmtId="3" fontId="34" fillId="5" borderId="19" xfId="17" applyNumberFormat="1" applyFont="1" applyFill="1" applyBorder="1" applyAlignment="1">
      <alignment horizontal="right"/>
    </xf>
    <xf numFmtId="0" fontId="37" fillId="0" borderId="20" xfId="14" applyFont="1" applyFill="1" applyBorder="1" applyAlignment="1">
      <alignment horizontal="left"/>
    </xf>
    <xf numFmtId="0" fontId="52" fillId="0" borderId="0" xfId="0" applyFont="1" applyFill="1"/>
    <xf numFmtId="0" fontId="37" fillId="0" borderId="20" xfId="0" applyFont="1" applyFill="1" applyBorder="1"/>
    <xf numFmtId="0" fontId="20" fillId="0" borderId="0" xfId="14" applyFont="1" applyFill="1" applyBorder="1" applyAlignment="1">
      <alignment horizontal="right"/>
    </xf>
    <xf numFmtId="0" fontId="35" fillId="0" borderId="26" xfId="14" applyFont="1" applyFill="1" applyBorder="1" applyAlignment="1">
      <alignment horizontal="center"/>
    </xf>
    <xf numFmtId="169" fontId="34" fillId="0" borderId="19" xfId="12" applyNumberFormat="1" applyFont="1" applyFill="1" applyBorder="1" applyAlignment="1">
      <alignment horizontal="right"/>
    </xf>
    <xf numFmtId="165" fontId="34" fillId="0" borderId="27" xfId="12" applyNumberFormat="1" applyFont="1" applyFill="1" applyBorder="1" applyAlignment="1">
      <alignment horizontal="right"/>
    </xf>
    <xf numFmtId="169" fontId="34" fillId="0" borderId="27" xfId="12" applyNumberFormat="1" applyFont="1" applyFill="1" applyBorder="1" applyAlignment="1">
      <alignment horizontal="right"/>
    </xf>
    <xf numFmtId="3" fontId="25" fillId="0" borderId="0" xfId="0" applyNumberFormat="1" applyFont="1" applyFill="1"/>
    <xf numFmtId="165" fontId="35" fillId="5" borderId="20" xfId="54" applyNumberFormat="1" applyFont="1" applyFill="1" applyBorder="1" applyAlignment="1">
      <alignment horizontal="right"/>
    </xf>
    <xf numFmtId="0" fontId="47" fillId="0" borderId="0" xfId="0" applyFont="1" applyFill="1" applyAlignment="1">
      <alignment horizontal="justify" vertical="top" wrapText="1"/>
    </xf>
    <xf numFmtId="165" fontId="34" fillId="0" borderId="20" xfId="14" applyNumberFormat="1" applyFont="1" applyFill="1" applyBorder="1" applyAlignment="1">
      <alignment horizontal="right"/>
    </xf>
    <xf numFmtId="165" fontId="35" fillId="5" borderId="20" xfId="14" applyNumberFormat="1" applyFont="1" applyFill="1" applyBorder="1" applyAlignment="1">
      <alignment horizontal="right"/>
    </xf>
    <xf numFmtId="165" fontId="37" fillId="5" borderId="20" xfId="54" applyNumberFormat="1" applyFont="1" applyFill="1" applyBorder="1" applyAlignment="1">
      <alignment horizontal="right"/>
    </xf>
    <xf numFmtId="169" fontId="36" fillId="0" borderId="20" xfId="14" applyNumberFormat="1" applyFont="1" applyFill="1" applyBorder="1" applyAlignment="1"/>
    <xf numFmtId="172" fontId="36" fillId="4" borderId="20" xfId="54" applyNumberFormat="1" applyFont="1" applyFill="1" applyBorder="1" applyAlignment="1">
      <alignment horizontal="right"/>
    </xf>
    <xf numFmtId="181" fontId="34" fillId="0" borderId="20" xfId="6" applyNumberFormat="1" applyFont="1" applyFill="1" applyBorder="1"/>
    <xf numFmtId="0" fontId="34" fillId="0" borderId="0" xfId="0" applyFont="1" applyFill="1" applyAlignment="1">
      <alignment horizontal="left" vertical="top" wrapText="1"/>
    </xf>
    <xf numFmtId="0" fontId="20" fillId="0" borderId="0" xfId="0" applyFont="1" applyFill="1" applyAlignment="1">
      <alignment horizontal="left" vertical="top" wrapText="1"/>
    </xf>
    <xf numFmtId="0" fontId="20" fillId="0" borderId="0" xfId="16" applyFont="1" applyFill="1" applyAlignment="1">
      <alignment horizontal="left" vertical="top" wrapText="1"/>
    </xf>
    <xf numFmtId="0" fontId="62" fillId="0" borderId="0" xfId="28" applyFont="1"/>
    <xf numFmtId="0" fontId="63" fillId="0" borderId="0" xfId="28" applyFont="1" applyAlignment="1">
      <alignment vertical="center"/>
    </xf>
    <xf numFmtId="0" fontId="64" fillId="0" borderId="0" xfId="28" applyFont="1" applyAlignment="1">
      <alignment horizontal="right" vertical="center"/>
    </xf>
    <xf numFmtId="0" fontId="65" fillId="0" borderId="0" xfId="28" applyFont="1"/>
    <xf numFmtId="0" fontId="66" fillId="0" borderId="0" xfId="28" applyFont="1" applyAlignment="1">
      <alignment vertical="center"/>
    </xf>
    <xf numFmtId="0" fontId="67" fillId="0" borderId="0" xfId="28" applyFont="1" applyAlignment="1">
      <alignment horizontal="right" vertical="center"/>
    </xf>
    <xf numFmtId="0" fontId="66" fillId="0" borderId="0" xfId="28" applyFont="1" applyAlignment="1">
      <alignment horizontal="right" vertical="center"/>
    </xf>
    <xf numFmtId="0" fontId="63" fillId="0" borderId="0" xfId="28" applyFont="1" applyAlignment="1">
      <alignment horizontal="right" vertical="center"/>
    </xf>
    <xf numFmtId="3" fontId="64" fillId="0" borderId="0" xfId="28" applyNumberFormat="1" applyFont="1" applyAlignment="1">
      <alignment horizontal="right" vertical="center"/>
    </xf>
    <xf numFmtId="0" fontId="68" fillId="0" borderId="0" xfId="28" applyFont="1"/>
    <xf numFmtId="0" fontId="34" fillId="0" borderId="0" xfId="28" applyFont="1" applyAlignment="1">
      <alignment horizontal="left" vertical="center" wrapText="1"/>
    </xf>
    <xf numFmtId="3" fontId="34" fillId="0" borderId="0" xfId="28" applyNumberFormat="1" applyFont="1" applyAlignment="1">
      <alignment horizontal="right" wrapText="1"/>
    </xf>
    <xf numFmtId="3" fontId="35" fillId="0" borderId="0" xfId="28" applyNumberFormat="1" applyFont="1" applyAlignment="1">
      <alignment horizontal="right" wrapText="1"/>
    </xf>
    <xf numFmtId="165" fontId="34" fillId="0" borderId="0" xfId="28" applyNumberFormat="1" applyFont="1" applyAlignment="1">
      <alignment horizontal="right" wrapText="1"/>
    </xf>
    <xf numFmtId="169" fontId="34" fillId="0" borderId="0" xfId="28" applyNumberFormat="1" applyFont="1" applyAlignment="1">
      <alignment horizontal="right" wrapText="1"/>
    </xf>
    <xf numFmtId="0" fontId="34" fillId="0" borderId="0" xfId="28" applyFont="1" applyAlignment="1">
      <alignment horizontal="left" vertical="top" wrapText="1" readingOrder="1"/>
    </xf>
    <xf numFmtId="0" fontId="34" fillId="0" borderId="0" xfId="28" applyFont="1" applyAlignment="1">
      <alignment vertical="top" wrapText="1"/>
    </xf>
    <xf numFmtId="0" fontId="62" fillId="0" borderId="0" xfId="28" applyFont="1" applyAlignment="1">
      <alignment horizontal="left"/>
    </xf>
    <xf numFmtId="0" fontId="34" fillId="0" borderId="20" xfId="14" applyFont="1" applyBorder="1"/>
    <xf numFmtId="3" fontId="34" fillId="0" borderId="20" xfId="28" applyNumberFormat="1" applyFont="1" applyBorder="1" applyAlignment="1">
      <alignment horizontal="right" wrapText="1"/>
    </xf>
    <xf numFmtId="3" fontId="34" fillId="2" borderId="20" xfId="28" applyNumberFormat="1" applyFont="1" applyFill="1" applyBorder="1" applyAlignment="1">
      <alignment horizontal="right" wrapText="1"/>
    </xf>
    <xf numFmtId="165" fontId="34" fillId="0" borderId="20" xfId="28" applyNumberFormat="1" applyFont="1" applyBorder="1" applyAlignment="1">
      <alignment horizontal="right" wrapText="1"/>
    </xf>
    <xf numFmtId="169" fontId="34" fillId="0" borderId="20" xfId="28" applyNumberFormat="1" applyFont="1" applyBorder="1" applyAlignment="1">
      <alignment horizontal="right" wrapText="1"/>
    </xf>
    <xf numFmtId="0" fontId="34" fillId="0" borderId="20" xfId="28" applyFont="1" applyBorder="1" applyAlignment="1">
      <alignment horizontal="left" vertical="center" wrapText="1"/>
    </xf>
    <xf numFmtId="165" fontId="34" fillId="2" borderId="20" xfId="28" applyNumberFormat="1" applyFont="1" applyFill="1" applyBorder="1" applyAlignment="1">
      <alignment horizontal="right" wrapText="1"/>
    </xf>
    <xf numFmtId="0" fontId="34" fillId="0" borderId="20" xfId="28" applyFont="1" applyBorder="1"/>
    <xf numFmtId="0" fontId="35" fillId="0" borderId="20" xfId="28" applyFont="1" applyBorder="1" applyAlignment="1">
      <alignment horizontal="left" vertical="center" wrapText="1"/>
    </xf>
    <xf numFmtId="3" fontId="35" fillId="0" borderId="20" xfId="28" applyNumberFormat="1" applyFont="1" applyBorder="1" applyAlignment="1">
      <alignment horizontal="right" wrapText="1"/>
    </xf>
    <xf numFmtId="3" fontId="35" fillId="2" borderId="20" xfId="28" applyNumberFormat="1" applyFont="1" applyFill="1" applyBorder="1" applyAlignment="1">
      <alignment horizontal="right" wrapText="1"/>
    </xf>
    <xf numFmtId="0" fontId="34" fillId="0" borderId="20" xfId="28" applyFont="1" applyBorder="1" applyAlignment="1">
      <alignment horizontal="right" wrapText="1"/>
    </xf>
    <xf numFmtId="0" fontId="34" fillId="2" borderId="20" xfId="28" applyFont="1" applyFill="1" applyBorder="1" applyAlignment="1">
      <alignment horizontal="right" wrapText="1"/>
    </xf>
    <xf numFmtId="4" fontId="36" fillId="0" borderId="20" xfId="28" applyNumberFormat="1" applyFont="1" applyBorder="1" applyAlignment="1">
      <alignment horizontal="right" wrapText="1"/>
    </xf>
    <xf numFmtId="4" fontId="37" fillId="2" borderId="20" xfId="28" applyNumberFormat="1" applyFont="1" applyFill="1" applyBorder="1" applyAlignment="1">
      <alignment horizontal="right" wrapText="1"/>
    </xf>
    <xf numFmtId="1" fontId="34" fillId="0" borderId="20" xfId="28" applyNumberFormat="1" applyFont="1" applyBorder="1" applyAlignment="1">
      <alignment horizontal="right" wrapText="1"/>
    </xf>
    <xf numFmtId="1" fontId="34" fillId="2" borderId="20" xfId="28" applyNumberFormat="1" applyFont="1" applyFill="1" applyBorder="1" applyAlignment="1">
      <alignment horizontal="right" wrapText="1"/>
    </xf>
    <xf numFmtId="0" fontId="38" fillId="0" borderId="0" xfId="14" applyFont="1" applyBorder="1"/>
    <xf numFmtId="0" fontId="34" fillId="0" borderId="0" xfId="14" applyFont="1" applyBorder="1" applyAlignment="1">
      <alignment horizontal="right"/>
    </xf>
    <xf numFmtId="0" fontId="34" fillId="0" borderId="0" xfId="14" applyFont="1" applyBorder="1"/>
    <xf numFmtId="0" fontId="61" fillId="0" borderId="0" xfId="14" applyFont="1" applyBorder="1" applyAlignment="1">
      <alignment horizontal="center" vertical="center" wrapText="1"/>
    </xf>
    <xf numFmtId="0" fontId="34" fillId="0" borderId="19" xfId="14" applyFont="1" applyBorder="1" applyAlignment="1">
      <alignment vertical="center"/>
    </xf>
    <xf numFmtId="0" fontId="35" fillId="0" borderId="19" xfId="14" applyFont="1" applyBorder="1" applyAlignment="1">
      <alignment horizontal="right" vertical="center"/>
    </xf>
    <xf numFmtId="0" fontId="35" fillId="2" borderId="19" xfId="14" applyFont="1" applyFill="1" applyBorder="1" applyAlignment="1">
      <alignment horizontal="right" vertical="center"/>
    </xf>
    <xf numFmtId="0" fontId="38" fillId="0" borderId="26" xfId="14" applyFont="1" applyBorder="1"/>
    <xf numFmtId="0" fontId="61" fillId="0" borderId="26" xfId="14" applyFont="1" applyBorder="1" applyAlignment="1">
      <alignment horizontal="center" vertical="center" wrapText="1"/>
    </xf>
    <xf numFmtId="0" fontId="25" fillId="0" borderId="27" xfId="0" applyFont="1" applyFill="1" applyBorder="1" applyAlignment="1">
      <alignment horizontal="left"/>
    </xf>
    <xf numFmtId="0" fontId="34" fillId="0" borderId="27" xfId="14" applyFont="1" applyFill="1" applyBorder="1" applyAlignment="1">
      <alignment horizontal="left"/>
    </xf>
    <xf numFmtId="0" fontId="46" fillId="0" borderId="27" xfId="14" applyFont="1" applyFill="1" applyBorder="1" applyAlignment="1">
      <alignment horizontal="right"/>
    </xf>
    <xf numFmtId="0" fontId="46" fillId="2" borderId="27" xfId="14" applyFont="1" applyFill="1" applyBorder="1" applyAlignment="1">
      <alignment horizontal="right"/>
    </xf>
    <xf numFmtId="0" fontId="49" fillId="7" borderId="27" xfId="15" applyFont="1" applyFill="1" applyBorder="1" applyAlignment="1">
      <alignment vertical="center" wrapText="1"/>
    </xf>
    <xf numFmtId="169" fontId="49" fillId="7" borderId="27" xfId="15" applyNumberFormat="1" applyFont="1" applyFill="1" applyBorder="1" applyAlignment="1">
      <alignment horizontal="right"/>
    </xf>
    <xf numFmtId="165" fontId="49" fillId="7" borderId="27" xfId="15" applyNumberFormat="1" applyFont="1" applyFill="1" applyBorder="1" applyAlignment="1">
      <alignment horizontal="right"/>
    </xf>
    <xf numFmtId="0" fontId="50" fillId="7" borderId="27" xfId="15" applyFont="1" applyFill="1" applyBorder="1" applyAlignment="1">
      <alignment vertical="center" wrapText="1"/>
    </xf>
    <xf numFmtId="169" fontId="50" fillId="7" borderId="27" xfId="15" applyNumberFormat="1" applyFont="1" applyFill="1" applyBorder="1" applyAlignment="1">
      <alignment horizontal="right" vertical="center"/>
    </xf>
    <xf numFmtId="165" fontId="50" fillId="7" borderId="27" xfId="15" applyNumberFormat="1" applyFont="1" applyFill="1" applyBorder="1" applyAlignment="1">
      <alignment horizontal="right" vertical="center"/>
    </xf>
    <xf numFmtId="171" fontId="50" fillId="7" borderId="27" xfId="15" applyNumberFormat="1" applyFont="1" applyFill="1" applyBorder="1" applyAlignment="1">
      <alignment horizontal="right" vertical="center"/>
    </xf>
    <xf numFmtId="0" fontId="46" fillId="0" borderId="27" xfId="14" applyFont="1" applyFill="1" applyBorder="1" applyAlignment="1">
      <alignment horizontal="left" textRotation="90" wrapText="1"/>
    </xf>
    <xf numFmtId="0" fontId="35" fillId="0" borderId="27" xfId="0" applyFont="1" applyBorder="1" applyAlignment="1">
      <alignment vertical="center" wrapText="1"/>
    </xf>
    <xf numFmtId="3" fontId="35" fillId="0" borderId="27" xfId="0" applyNumberFormat="1" applyFont="1" applyBorder="1" applyAlignment="1">
      <alignment horizontal="right" vertical="center"/>
    </xf>
    <xf numFmtId="0" fontId="34" fillId="0" borderId="27" xfId="0" applyFont="1" applyBorder="1" applyAlignment="1">
      <alignment horizontal="right" vertical="center"/>
    </xf>
    <xf numFmtId="0" fontId="53" fillId="0" borderId="27" xfId="0" applyFont="1" applyBorder="1" applyAlignment="1">
      <alignment wrapText="1"/>
    </xf>
    <xf numFmtId="0" fontId="53" fillId="0" borderId="27" xfId="0" applyFont="1" applyBorder="1"/>
    <xf numFmtId="172" fontId="34" fillId="0" borderId="20" xfId="54" applyNumberFormat="1" applyFont="1" applyFill="1" applyBorder="1" applyAlignment="1">
      <alignment horizontal="right"/>
    </xf>
    <xf numFmtId="172" fontId="36" fillId="0" borderId="20" xfId="54" applyNumberFormat="1" applyFont="1" applyFill="1" applyBorder="1" applyAlignment="1">
      <alignment horizontal="right"/>
    </xf>
    <xf numFmtId="0" fontId="69" fillId="0" borderId="0" xfId="84" applyFont="1" applyAlignment="1">
      <alignment horizontal="right"/>
    </xf>
    <xf numFmtId="3" fontId="70" fillId="0" borderId="0" xfId="84" applyNumberFormat="1" applyFont="1" applyAlignment="1">
      <alignment horizontal="right"/>
    </xf>
    <xf numFmtId="165" fontId="37" fillId="0" borderId="20" xfId="17" applyNumberFormat="1" applyFont="1" applyFill="1" applyBorder="1" applyAlignment="1">
      <alignment horizontal="right"/>
    </xf>
    <xf numFmtId="165" fontId="37" fillId="5" borderId="20" xfId="17" applyNumberFormat="1" applyFont="1" applyFill="1" applyBorder="1" applyAlignment="1">
      <alignment horizontal="right"/>
    </xf>
    <xf numFmtId="0" fontId="19" fillId="0" borderId="0" xfId="16" applyFont="1" applyFill="1" applyBorder="1"/>
    <xf numFmtId="0" fontId="35" fillId="0" borderId="27" xfId="0" applyFont="1" applyBorder="1" applyAlignment="1">
      <alignment textRotation="90" wrapText="1"/>
    </xf>
    <xf numFmtId="177" fontId="34" fillId="0" borderId="27" xfId="0" applyNumberFormat="1" applyFont="1" applyFill="1" applyBorder="1" applyAlignment="1">
      <alignment horizontal="right" vertical="center"/>
    </xf>
    <xf numFmtId="2" fontId="34" fillId="0" borderId="27" xfId="0" applyNumberFormat="1" applyFont="1" applyBorder="1" applyAlignment="1">
      <alignment horizontal="right" vertical="center"/>
    </xf>
    <xf numFmtId="1" fontId="34" fillId="0" borderId="27" xfId="0" applyNumberFormat="1" applyFont="1" applyBorder="1" applyAlignment="1">
      <alignment horizontal="right" vertical="center"/>
    </xf>
    <xf numFmtId="0" fontId="34" fillId="0" borderId="27" xfId="0" quotePrefix="1" applyFont="1" applyBorder="1" applyAlignment="1">
      <alignment vertical="center" wrapText="1"/>
    </xf>
    <xf numFmtId="168" fontId="20" fillId="0" borderId="0" xfId="14" applyNumberFormat="1" applyFont="1" applyFill="1" applyBorder="1"/>
    <xf numFmtId="4" fontId="20" fillId="0" borderId="0" xfId="14" applyNumberFormat="1" applyFont="1" applyFill="1" applyBorder="1"/>
    <xf numFmtId="169" fontId="34" fillId="0" borderId="20" xfId="6" applyNumberFormat="1" applyFont="1" applyFill="1" applyBorder="1" applyAlignment="1"/>
    <xf numFmtId="169" fontId="35" fillId="5" borderId="20" xfId="14" applyNumberFormat="1" applyFont="1" applyFill="1" applyBorder="1" applyAlignment="1">
      <alignment horizontal="right"/>
    </xf>
    <xf numFmtId="171" fontId="34" fillId="0" borderId="20" xfId="6" applyNumberFormat="1" applyFont="1" applyFill="1" applyBorder="1" applyAlignment="1"/>
    <xf numFmtId="171" fontId="35" fillId="5" borderId="20" xfId="14" applyNumberFormat="1" applyFont="1" applyFill="1" applyBorder="1" applyAlignment="1">
      <alignment horizontal="right"/>
    </xf>
    <xf numFmtId="170" fontId="34" fillId="0" borderId="20" xfId="6" applyNumberFormat="1" applyFont="1" applyFill="1" applyBorder="1" applyAlignment="1"/>
    <xf numFmtId="170" fontId="35" fillId="5" borderId="20" xfId="14" applyNumberFormat="1" applyFont="1" applyFill="1" applyBorder="1" applyAlignment="1">
      <alignment horizontal="right"/>
    </xf>
    <xf numFmtId="3" fontId="20" fillId="0" borderId="0" xfId="14" applyNumberFormat="1" applyFont="1" applyFill="1" applyAlignment="1">
      <alignment vertical="center"/>
    </xf>
    <xf numFmtId="3" fontId="70" fillId="0" borderId="0" xfId="84" applyNumberFormat="1" applyFont="1" applyAlignment="1">
      <alignment horizontal="center"/>
    </xf>
    <xf numFmtId="0" fontId="20" fillId="0" borderId="0" xfId="0" applyFont="1" applyFill="1" applyAlignment="1">
      <alignment horizontal="center"/>
    </xf>
    <xf numFmtId="0" fontId="69" fillId="0" borderId="0" xfId="84" applyFont="1" applyAlignment="1">
      <alignment horizontal="center"/>
    </xf>
    <xf numFmtId="0" fontId="20" fillId="0" borderId="0" xfId="14" applyFont="1" applyFill="1" applyAlignment="1">
      <alignment horizontal="center" vertical="center"/>
    </xf>
    <xf numFmtId="0" fontId="20" fillId="0" borderId="0" xfId="14" applyFont="1" applyFill="1" applyAlignment="1">
      <alignment horizontal="right"/>
    </xf>
    <xf numFmtId="168" fontId="20" fillId="0" borderId="0" xfId="0" applyNumberFormat="1" applyFont="1" applyFill="1" applyAlignment="1">
      <alignment vertical="top" wrapText="1"/>
    </xf>
    <xf numFmtId="0" fontId="35" fillId="0" borderId="20" xfId="14" applyFont="1" applyFill="1" applyBorder="1" applyAlignment="1">
      <alignment horizontal="right"/>
    </xf>
    <xf numFmtId="0" fontId="35" fillId="5" borderId="20" xfId="14" applyFont="1" applyFill="1" applyBorder="1" applyAlignment="1">
      <alignment horizontal="right"/>
    </xf>
    <xf numFmtId="0" fontId="35" fillId="0" borderId="19" xfId="14" applyFont="1" applyFill="1" applyBorder="1" applyAlignment="1">
      <alignment horizontal="right"/>
    </xf>
    <xf numFmtId="0" fontId="34" fillId="0" borderId="20" xfId="28" applyFont="1" applyFill="1" applyBorder="1" applyAlignment="1">
      <alignment wrapText="1"/>
    </xf>
    <xf numFmtId="0" fontId="34" fillId="0" borderId="20" xfId="15" applyFont="1" applyFill="1" applyBorder="1" applyAlignment="1"/>
    <xf numFmtId="0" fontId="36" fillId="0" borderId="20" xfId="0" quotePrefix="1" applyFont="1" applyFill="1" applyBorder="1" applyAlignment="1"/>
    <xf numFmtId="0" fontId="36" fillId="0" borderId="20" xfId="0" applyFont="1" applyFill="1" applyBorder="1" applyAlignment="1"/>
    <xf numFmtId="169" fontId="71" fillId="0" borderId="20" xfId="85" applyNumberFormat="1" applyFont="1" applyBorder="1" applyAlignment="1">
      <alignment horizontal="right"/>
    </xf>
    <xf numFmtId="0" fontId="75" fillId="0" borderId="0" xfId="0" applyFont="1"/>
    <xf numFmtId="0" fontId="76" fillId="0" borderId="0" xfId="0" applyFont="1"/>
    <xf numFmtId="165" fontId="21" fillId="0" borderId="0" xfId="0" applyNumberFormat="1" applyFont="1" applyFill="1"/>
    <xf numFmtId="0" fontId="21" fillId="0" borderId="0" xfId="0" quotePrefix="1" applyFont="1" applyFill="1"/>
    <xf numFmtId="179" fontId="35" fillId="5" borderId="19" xfId="54" applyNumberFormat="1" applyFont="1" applyFill="1" applyBorder="1" applyAlignment="1">
      <alignment horizontal="right" wrapText="1"/>
    </xf>
    <xf numFmtId="179" fontId="37" fillId="5" borderId="19" xfId="54" applyNumberFormat="1" applyFont="1" applyFill="1" applyBorder="1" applyAlignment="1">
      <alignment horizontal="right" wrapText="1"/>
    </xf>
    <xf numFmtId="179" fontId="34" fillId="5" borderId="20" xfId="54" applyNumberFormat="1" applyFont="1" applyFill="1" applyBorder="1" applyAlignment="1">
      <alignment horizontal="right" wrapText="1"/>
    </xf>
    <xf numFmtId="165" fontId="37" fillId="5" borderId="20" xfId="12" applyNumberFormat="1" applyFont="1" applyFill="1" applyBorder="1" applyAlignment="1">
      <alignment horizontal="right" wrapText="1"/>
    </xf>
    <xf numFmtId="165" fontId="35" fillId="5" borderId="20" xfId="12" applyNumberFormat="1" applyFont="1" applyFill="1" applyBorder="1" applyAlignment="1">
      <alignment horizontal="right" wrapText="1"/>
    </xf>
    <xf numFmtId="165" fontId="34" fillId="5" borderId="20" xfId="12" applyNumberFormat="1" applyFont="1" applyFill="1" applyBorder="1" applyAlignment="1">
      <alignment horizontal="right" wrapText="1"/>
    </xf>
    <xf numFmtId="0" fontId="35" fillId="0" borderId="0" xfId="14" applyFont="1" applyFill="1" applyBorder="1" applyAlignment="1">
      <alignment horizontal="right"/>
    </xf>
    <xf numFmtId="168" fontId="34" fillId="0" borderId="20" xfId="6" applyNumberFormat="1" applyFont="1" applyFill="1" applyBorder="1" applyAlignment="1"/>
    <xf numFmtId="181" fontId="34" fillId="0" borderId="20" xfId="28" applyNumberFormat="1" applyFont="1" applyBorder="1" applyAlignment="1">
      <alignment horizontal="right" wrapText="1"/>
    </xf>
    <xf numFmtId="3" fontId="37" fillId="5" borderId="20" xfId="0" applyNumberFormat="1" applyFont="1" applyFill="1" applyBorder="1" applyAlignment="1">
      <alignment horizontal="right"/>
    </xf>
    <xf numFmtId="166" fontId="34" fillId="0" borderId="20" xfId="0" applyNumberFormat="1" applyFont="1" applyFill="1" applyBorder="1" applyAlignment="1">
      <alignment horizontal="right" vertical="center" wrapText="1"/>
    </xf>
    <xf numFmtId="0" fontId="35" fillId="0" borderId="26" xfId="0" applyFont="1" applyFill="1" applyBorder="1" applyAlignment="1">
      <alignment horizontal="right" vertical="center" wrapText="1"/>
    </xf>
    <xf numFmtId="0" fontId="35" fillId="0" borderId="19" xfId="0" applyFont="1" applyFill="1" applyBorder="1" applyAlignment="1">
      <alignment horizontal="right" vertical="center" wrapText="1"/>
    </xf>
    <xf numFmtId="0" fontId="35" fillId="0" borderId="26" xfId="14" applyFont="1" applyFill="1" applyBorder="1" applyAlignment="1">
      <alignment horizontal="right"/>
    </xf>
    <xf numFmtId="0" fontId="0" fillId="0" borderId="0" xfId="0" applyBorder="1" applyAlignment="1">
      <alignment horizontal="right"/>
    </xf>
    <xf numFmtId="0" fontId="0" fillId="0" borderId="20" xfId="0" applyBorder="1" applyAlignment="1">
      <alignment horizontal="right" vertical="center"/>
    </xf>
    <xf numFmtId="0" fontId="20" fillId="0" borderId="0" xfId="0" applyFont="1" applyFill="1" applyAlignment="1">
      <alignment horizontal="right" vertical="center" wrapText="1"/>
    </xf>
    <xf numFmtId="0" fontId="20" fillId="0" borderId="0" xfId="0" applyFont="1" applyFill="1" applyAlignment="1">
      <alignment horizontal="right" vertical="center"/>
    </xf>
    <xf numFmtId="0" fontId="21" fillId="0" borderId="0" xfId="0" applyFont="1" applyFill="1" applyAlignment="1">
      <alignment horizontal="right"/>
    </xf>
    <xf numFmtId="0" fontId="35" fillId="0" borderId="19" xfId="0" applyFont="1" applyFill="1" applyBorder="1" applyAlignment="1">
      <alignment horizontal="left" vertical="center" wrapText="1"/>
    </xf>
    <xf numFmtId="0" fontId="34" fillId="0" borderId="22" xfId="0" applyFont="1" applyFill="1" applyBorder="1" applyAlignment="1">
      <alignment horizontal="left" vertical="center" wrapText="1"/>
    </xf>
    <xf numFmtId="43" fontId="20" fillId="0" borderId="0" xfId="86" applyFont="1" applyFill="1" applyBorder="1"/>
    <xf numFmtId="3" fontId="25" fillId="0" borderId="0" xfId="14" applyNumberFormat="1" applyFont="1" applyFill="1"/>
    <xf numFmtId="177" fontId="25" fillId="0" borderId="0" xfId="14" applyNumberFormat="1" applyFont="1" applyFill="1"/>
    <xf numFmtId="43" fontId="20" fillId="0" borderId="0" xfId="86" applyFont="1"/>
    <xf numFmtId="3" fontId="25" fillId="0" borderId="0" xfId="14" applyNumberFormat="1" applyFont="1"/>
    <xf numFmtId="177" fontId="25" fillId="0" borderId="0" xfId="14" applyNumberFormat="1" applyFont="1"/>
    <xf numFmtId="165" fontId="35" fillId="0" borderId="27" xfId="12" applyNumberFormat="1" applyFont="1" applyBorder="1" applyAlignment="1">
      <alignment horizontal="right"/>
    </xf>
    <xf numFmtId="174" fontId="35" fillId="0" borderId="20" xfId="2" applyNumberFormat="1" applyFont="1" applyBorder="1" applyAlignment="1">
      <alignment horizontal="right"/>
    </xf>
    <xf numFmtId="0" fontId="34" fillId="0" borderId="0" xfId="0" applyFont="1" applyFill="1" applyBorder="1" applyAlignment="1">
      <alignment horizontal="right" wrapText="1"/>
    </xf>
    <xf numFmtId="0" fontId="34" fillId="2" borderId="0" xfId="0" applyFont="1" applyFill="1" applyBorder="1" applyAlignment="1">
      <alignment horizontal="right" wrapText="1"/>
    </xf>
    <xf numFmtId="0" fontId="34" fillId="0" borderId="20" xfId="0" applyFont="1" applyFill="1" applyBorder="1" applyAlignment="1">
      <alignment horizontal="right" wrapText="1"/>
    </xf>
    <xf numFmtId="0" fontId="34" fillId="2" borderId="20" xfId="0" applyFont="1" applyFill="1" applyBorder="1" applyAlignment="1">
      <alignment horizontal="right" wrapText="1"/>
    </xf>
    <xf numFmtId="0" fontId="35" fillId="0" borderId="20" xfId="0" applyFont="1" applyFill="1" applyBorder="1" applyAlignment="1">
      <alignment horizontal="right" wrapText="1"/>
    </xf>
    <xf numFmtId="0" fontId="35" fillId="2" borderId="20" xfId="0" applyFont="1" applyFill="1" applyBorder="1" applyAlignment="1">
      <alignment horizontal="right" wrapText="1"/>
    </xf>
    <xf numFmtId="0" fontId="34" fillId="0" borderId="22" xfId="0" applyFont="1" applyFill="1" applyBorder="1" applyAlignment="1">
      <alignment wrapText="1"/>
    </xf>
    <xf numFmtId="166" fontId="34" fillId="0" borderId="20" xfId="0" applyNumberFormat="1" applyFont="1" applyFill="1" applyBorder="1" applyAlignment="1">
      <alignment horizontal="right" wrapText="1"/>
    </xf>
    <xf numFmtId="0" fontId="41" fillId="0" borderId="20" xfId="0" applyFont="1" applyFill="1" applyBorder="1" applyAlignment="1">
      <alignment horizontal="left"/>
    </xf>
    <xf numFmtId="0" fontId="35" fillId="0" borderId="20" xfId="12" applyFont="1" applyFill="1" applyBorder="1" applyAlignment="1">
      <alignment horizontal="left" vertical="center" wrapText="1"/>
    </xf>
    <xf numFmtId="0" fontId="35" fillId="0" borderId="20" xfId="12" applyFont="1" applyFill="1" applyBorder="1" applyAlignment="1">
      <alignment horizontal="right" vertical="center" wrapText="1"/>
    </xf>
    <xf numFmtId="0" fontId="35" fillId="5" borderId="20" xfId="0" applyFont="1" applyFill="1" applyBorder="1" applyAlignment="1">
      <alignment horizontal="right" wrapText="1"/>
    </xf>
    <xf numFmtId="0" fontId="34" fillId="0" borderId="20" xfId="12" applyFont="1" applyFill="1" applyBorder="1" applyAlignment="1"/>
    <xf numFmtId="165" fontId="34" fillId="0" borderId="20" xfId="12" applyNumberFormat="1" applyFont="1" applyFill="1" applyBorder="1" applyAlignment="1">
      <alignment horizontal="right"/>
    </xf>
    <xf numFmtId="169" fontId="34" fillId="0" borderId="20" xfId="12" applyNumberFormat="1" applyFont="1" applyFill="1" applyBorder="1" applyAlignment="1">
      <alignment horizontal="right"/>
    </xf>
    <xf numFmtId="0" fontId="34" fillId="0" borderId="20" xfId="12" applyFont="1" applyFill="1" applyBorder="1" applyAlignment="1">
      <alignment horizontal="left"/>
    </xf>
    <xf numFmtId="0" fontId="34" fillId="0" borderId="20" xfId="14" applyFont="1" applyFill="1" applyBorder="1" applyAlignment="1"/>
    <xf numFmtId="0" fontId="36" fillId="0" borderId="20" xfId="0" applyFont="1" applyFill="1" applyBorder="1" applyAlignment="1">
      <alignment horizontal="left"/>
    </xf>
    <xf numFmtId="0" fontId="25" fillId="7" borderId="0" xfId="14" applyFont="1" applyFill="1" applyBorder="1"/>
    <xf numFmtId="0" fontId="69" fillId="7" borderId="0" xfId="84" applyFont="1" applyFill="1" applyAlignment="1">
      <alignment horizontal="right"/>
    </xf>
    <xf numFmtId="0" fontId="20" fillId="7" borderId="0" xfId="14" applyFont="1" applyFill="1" applyAlignment="1">
      <alignment vertical="center"/>
    </xf>
    <xf numFmtId="3" fontId="70" fillId="7" borderId="0" xfId="84" applyNumberFormat="1" applyFont="1" applyFill="1" applyAlignment="1">
      <alignment horizontal="right"/>
    </xf>
    <xf numFmtId="0" fontId="20" fillId="7" borderId="0" xfId="14" applyFont="1" applyFill="1" applyBorder="1"/>
    <xf numFmtId="0" fontId="20" fillId="7" borderId="0" xfId="14" applyFont="1" applyFill="1"/>
    <xf numFmtId="0" fontId="35" fillId="7" borderId="20" xfId="14" applyFont="1" applyFill="1" applyBorder="1" applyAlignment="1">
      <alignment horizontal="left"/>
    </xf>
    <xf numFmtId="0" fontId="34" fillId="7" borderId="0" xfId="28" applyFont="1" applyFill="1" applyBorder="1" applyAlignment="1">
      <alignment horizontal="left" vertical="center" wrapText="1"/>
    </xf>
    <xf numFmtId="3" fontId="34" fillId="7" borderId="0" xfId="28" applyNumberFormat="1" applyFont="1" applyFill="1" applyBorder="1" applyAlignment="1">
      <alignment horizontal="right" wrapText="1"/>
    </xf>
    <xf numFmtId="172" fontId="35" fillId="7" borderId="0" xfId="7" applyNumberFormat="1" applyFont="1" applyFill="1" applyBorder="1" applyAlignment="1"/>
    <xf numFmtId="165" fontId="34" fillId="7" borderId="0" xfId="28" applyNumberFormat="1" applyFont="1" applyFill="1" applyBorder="1" applyAlignment="1">
      <alignment horizontal="right" wrapText="1"/>
    </xf>
    <xf numFmtId="169" fontId="34" fillId="7" borderId="0" xfId="28" applyNumberFormat="1" applyFont="1" applyFill="1" applyBorder="1" applyAlignment="1">
      <alignment horizontal="right" wrapText="1"/>
    </xf>
    <xf numFmtId="0" fontId="25" fillId="7" borderId="0" xfId="0" applyFont="1" applyFill="1" applyBorder="1" applyAlignment="1">
      <alignment horizontal="left"/>
    </xf>
    <xf numFmtId="0" fontId="25" fillId="7" borderId="0" xfId="0" applyFont="1" applyFill="1" applyBorder="1"/>
    <xf numFmtId="0" fontId="35" fillId="7" borderId="0" xfId="14" applyFont="1" applyFill="1" applyBorder="1" applyAlignment="1">
      <alignment horizontal="left"/>
    </xf>
    <xf numFmtId="165" fontId="35" fillId="7" borderId="0" xfId="0" applyNumberFormat="1" applyFont="1" applyFill="1" applyBorder="1" applyAlignment="1">
      <alignment horizontal="right"/>
    </xf>
    <xf numFmtId="165" fontId="34" fillId="7" borderId="0" xfId="0" applyNumberFormat="1" applyFont="1" applyFill="1" applyBorder="1" applyAlignment="1">
      <alignment horizontal="right"/>
    </xf>
    <xf numFmtId="169" fontId="34" fillId="7" borderId="0" xfId="0" applyNumberFormat="1" applyFont="1" applyFill="1" applyBorder="1" applyAlignment="1">
      <alignment horizontal="right"/>
    </xf>
    <xf numFmtId="0" fontId="20" fillId="7" borderId="0" xfId="0" applyFont="1" applyFill="1"/>
    <xf numFmtId="0" fontId="34" fillId="7" borderId="0" xfId="0" applyFont="1" applyFill="1" applyBorder="1" applyAlignment="1">
      <alignment horizontal="left"/>
    </xf>
    <xf numFmtId="168" fontId="34" fillId="7" borderId="0" xfId="0" applyNumberFormat="1" applyFont="1" applyFill="1" applyBorder="1" applyAlignment="1">
      <alignment horizontal="right"/>
    </xf>
    <xf numFmtId="168" fontId="35" fillId="7" borderId="0" xfId="0" applyNumberFormat="1" applyFont="1" applyFill="1" applyBorder="1" applyAlignment="1">
      <alignment horizontal="right"/>
    </xf>
    <xf numFmtId="169" fontId="34" fillId="7" borderId="0" xfId="22" applyNumberFormat="1" applyFont="1" applyFill="1" applyBorder="1" applyAlignment="1">
      <alignment horizontal="right"/>
    </xf>
    <xf numFmtId="0" fontId="20" fillId="7" borderId="0" xfId="0" applyFont="1" applyFill="1" applyBorder="1"/>
    <xf numFmtId="0" fontId="21" fillId="7" borderId="0" xfId="0" applyFont="1" applyFill="1" applyBorder="1" applyAlignment="1">
      <alignment horizontal="center"/>
    </xf>
    <xf numFmtId="172" fontId="34" fillId="7" borderId="0" xfId="28" applyNumberFormat="1" applyFont="1" applyFill="1" applyBorder="1" applyAlignment="1">
      <alignment horizontal="right" wrapText="1"/>
    </xf>
    <xf numFmtId="3" fontId="20" fillId="7" borderId="0" xfId="0" applyNumberFormat="1" applyFont="1" applyFill="1" applyBorder="1"/>
    <xf numFmtId="3" fontId="18" fillId="7" borderId="0" xfId="0" applyNumberFormat="1" applyFont="1" applyFill="1" applyBorder="1"/>
    <xf numFmtId="0" fontId="20" fillId="7" borderId="0" xfId="0" quotePrefix="1" applyFont="1" applyFill="1" applyBorder="1" applyAlignment="1">
      <alignment wrapText="1"/>
    </xf>
    <xf numFmtId="0" fontId="20" fillId="7" borderId="0" xfId="12" applyFont="1" applyFill="1" applyBorder="1" applyAlignment="1">
      <alignment vertical="top" wrapText="1"/>
    </xf>
    <xf numFmtId="179" fontId="20" fillId="7" borderId="0" xfId="0" applyNumberFormat="1" applyFont="1" applyFill="1" applyBorder="1"/>
    <xf numFmtId="0" fontId="18" fillId="7" borderId="0" xfId="0" applyFont="1" applyFill="1" applyBorder="1"/>
    <xf numFmtId="0" fontId="28" fillId="7" borderId="0" xfId="0" applyFont="1" applyFill="1" applyBorder="1"/>
    <xf numFmtId="0" fontId="42" fillId="7" borderId="0" xfId="0" applyFont="1" applyFill="1" applyBorder="1" applyAlignment="1">
      <alignment horizontal="right"/>
    </xf>
    <xf numFmtId="0" fontId="29" fillId="7" borderId="0" xfId="0" applyFont="1" applyFill="1" applyBorder="1"/>
    <xf numFmtId="0" fontId="21" fillId="7" borderId="0" xfId="0" applyFont="1" applyFill="1" applyBorder="1"/>
    <xf numFmtId="0" fontId="35" fillId="7" borderId="0" xfId="0" applyFont="1" applyFill="1" applyBorder="1"/>
    <xf numFmtId="169" fontId="35" fillId="7" borderId="0" xfId="0" applyNumberFormat="1" applyFont="1" applyFill="1" applyBorder="1" applyAlignment="1">
      <alignment horizontal="right"/>
    </xf>
    <xf numFmtId="0" fontId="18" fillId="7" borderId="0" xfId="15" applyFont="1" applyFill="1"/>
    <xf numFmtId="0" fontId="20" fillId="7" borderId="0" xfId="15" applyFont="1" applyFill="1"/>
    <xf numFmtId="3" fontId="34" fillId="7" borderId="0" xfId="54" applyNumberFormat="1" applyFont="1" applyFill="1" applyBorder="1" applyAlignment="1">
      <alignment horizontal="right"/>
    </xf>
    <xf numFmtId="0" fontId="20" fillId="7" borderId="0" xfId="16" applyFont="1" applyFill="1" applyBorder="1"/>
    <xf numFmtId="3" fontId="34" fillId="7" borderId="0" xfId="0" applyNumberFormat="1" applyFont="1" applyFill="1" applyBorder="1" applyAlignment="1">
      <alignment horizontal="right"/>
    </xf>
    <xf numFmtId="0" fontId="34" fillId="0" borderId="0" xfId="0" applyFont="1" applyFill="1" applyBorder="1"/>
    <xf numFmtId="0" fontId="0" fillId="7" borderId="0" xfId="0" applyFill="1"/>
    <xf numFmtId="0" fontId="35" fillId="0" borderId="20" xfId="14" applyFont="1" applyBorder="1" applyAlignment="1">
      <alignment horizontal="right" vertical="center"/>
    </xf>
    <xf numFmtId="0" fontId="35" fillId="5" borderId="20" xfId="14" applyFont="1" applyFill="1" applyBorder="1" applyAlignment="1">
      <alignment horizontal="right" vertical="center" wrapText="1"/>
    </xf>
    <xf numFmtId="165" fontId="34" fillId="0" borderId="20" xfId="0" applyNumberFormat="1" applyFont="1" applyBorder="1" applyAlignment="1">
      <alignment horizontal="right"/>
    </xf>
    <xf numFmtId="165" fontId="35" fillId="0" borderId="20" xfId="0" applyNumberFormat="1" applyFont="1" applyBorder="1" applyAlignment="1">
      <alignment horizontal="right"/>
    </xf>
    <xf numFmtId="165" fontId="35" fillId="0" borderId="20" xfId="0" applyNumberFormat="1" applyFont="1" applyBorder="1" applyAlignment="1">
      <alignment horizontal="right" wrapText="1"/>
    </xf>
    <xf numFmtId="165" fontId="35" fillId="5" borderId="20" xfId="0" applyNumberFormat="1" applyFont="1" applyFill="1" applyBorder="1" applyAlignment="1">
      <alignment horizontal="right" wrapText="1"/>
    </xf>
    <xf numFmtId="0" fontId="38" fillId="7" borderId="24" xfId="14" applyFont="1" applyFill="1" applyBorder="1" applyAlignment="1">
      <alignment vertical="top"/>
    </xf>
    <xf numFmtId="0" fontId="34" fillId="7" borderId="0" xfId="0" applyFont="1" applyFill="1" applyAlignment="1">
      <alignment horizontal="left" vertical="top" wrapText="1" readingOrder="1"/>
    </xf>
    <xf numFmtId="165" fontId="35" fillId="5" borderId="20" xfId="78" applyNumberFormat="1" applyFont="1" applyFill="1" applyBorder="1" applyAlignment="1">
      <alignment horizontal="right"/>
    </xf>
    <xf numFmtId="0" fontId="37" fillId="5" borderId="20" xfId="14" applyFont="1" applyFill="1" applyBorder="1" applyAlignment="1">
      <alignment horizontal="right" vertical="center"/>
    </xf>
    <xf numFmtId="165" fontId="34" fillId="5" borderId="20" xfId="78" applyNumberFormat="1" applyFont="1" applyFill="1" applyBorder="1" applyAlignment="1">
      <alignment horizontal="right"/>
    </xf>
    <xf numFmtId="165" fontId="36" fillId="5" borderId="20" xfId="78" applyNumberFormat="1" applyFont="1" applyFill="1" applyBorder="1" applyAlignment="1">
      <alignment horizontal="right"/>
    </xf>
    <xf numFmtId="0" fontId="38" fillId="7" borderId="34" xfId="14" applyFont="1" applyFill="1" applyBorder="1"/>
    <xf numFmtId="0" fontId="34" fillId="7" borderId="34" xfId="14" applyFont="1" applyFill="1" applyBorder="1" applyAlignment="1">
      <alignment horizontal="right"/>
    </xf>
    <xf numFmtId="0" fontId="34" fillId="7" borderId="34" xfId="14" applyFont="1" applyFill="1" applyBorder="1"/>
    <xf numFmtId="0" fontId="35" fillId="0" borderId="0" xfId="17" applyFont="1" applyAlignment="1">
      <alignment horizontal="right"/>
    </xf>
    <xf numFmtId="14" fontId="35" fillId="5" borderId="0" xfId="17" applyNumberFormat="1" applyFont="1" applyFill="1" applyAlignment="1">
      <alignment horizontal="right"/>
    </xf>
    <xf numFmtId="165" fontId="35" fillId="0" borderId="20" xfId="17" applyNumberFormat="1" applyFont="1" applyBorder="1" applyAlignment="1">
      <alignment horizontal="right"/>
    </xf>
    <xf numFmtId="165" fontId="34" fillId="0" borderId="20" xfId="17" applyNumberFormat="1" applyFont="1" applyBorder="1" applyAlignment="1">
      <alignment horizontal="right"/>
    </xf>
    <xf numFmtId="165" fontId="36" fillId="0" borderId="20" xfId="17" applyNumberFormat="1" applyFont="1" applyBorder="1" applyAlignment="1">
      <alignment horizontal="right"/>
    </xf>
    <xf numFmtId="165" fontId="36" fillId="5" borderId="20" xfId="17" applyNumberFormat="1" applyFont="1" applyFill="1" applyBorder="1" applyAlignment="1">
      <alignment horizontal="right"/>
    </xf>
    <xf numFmtId="165" fontId="35" fillId="5" borderId="20" xfId="17" applyNumberFormat="1" applyFont="1" applyFill="1" applyBorder="1"/>
    <xf numFmtId="0" fontId="34" fillId="7" borderId="0" xfId="17" applyFont="1" applyFill="1"/>
    <xf numFmtId="0" fontId="35" fillId="7" borderId="0" xfId="17" applyFont="1" applyFill="1" applyAlignment="1">
      <alignment horizontal="right"/>
    </xf>
    <xf numFmtId="0" fontId="35" fillId="7" borderId="20" xfId="17" applyFont="1" applyFill="1" applyBorder="1" applyAlignment="1">
      <alignment horizontal="left"/>
    </xf>
    <xf numFmtId="165" fontId="35" fillId="7" borderId="20" xfId="17" applyNumberFormat="1" applyFont="1" applyFill="1" applyBorder="1" applyAlignment="1">
      <alignment horizontal="right"/>
    </xf>
    <xf numFmtId="0" fontId="34" fillId="7" borderId="20" xfId="17" applyFont="1" applyFill="1" applyBorder="1" applyAlignment="1">
      <alignment horizontal="left"/>
    </xf>
    <xf numFmtId="165" fontId="34" fillId="7" borderId="20" xfId="17" applyNumberFormat="1" applyFont="1" applyFill="1" applyBorder="1" applyAlignment="1">
      <alignment horizontal="right"/>
    </xf>
    <xf numFmtId="0" fontId="36" fillId="7" borderId="20" xfId="17" quotePrefix="1" applyFont="1" applyFill="1" applyBorder="1" applyAlignment="1">
      <alignment horizontal="left"/>
    </xf>
    <xf numFmtId="165" fontId="36" fillId="7" borderId="20" xfId="17" applyNumberFormat="1" applyFont="1" applyFill="1" applyBorder="1" applyAlignment="1">
      <alignment horizontal="right"/>
    </xf>
    <xf numFmtId="0" fontId="34" fillId="7" borderId="20" xfId="17" applyFont="1" applyFill="1" applyBorder="1" applyAlignment="1">
      <alignment horizontal="left" wrapText="1"/>
    </xf>
    <xf numFmtId="0" fontId="35" fillId="7" borderId="20" xfId="17" applyFont="1" applyFill="1" applyBorder="1" applyAlignment="1">
      <alignment horizontal="left" wrapText="1"/>
    </xf>
    <xf numFmtId="165" fontId="35" fillId="7" borderId="20" xfId="17" applyNumberFormat="1" applyFont="1" applyFill="1" applyBorder="1"/>
    <xf numFmtId="0" fontId="34" fillId="7" borderId="20" xfId="17" quotePrefix="1" applyFont="1" applyFill="1" applyBorder="1" applyAlignment="1">
      <alignment horizontal="left" wrapText="1"/>
    </xf>
    <xf numFmtId="0" fontId="34" fillId="7" borderId="0" xfId="0" applyFont="1" applyFill="1" applyAlignment="1">
      <alignment vertical="top" wrapText="1"/>
    </xf>
    <xf numFmtId="0" fontId="35" fillId="0" borderId="35" xfId="17" applyFont="1" applyBorder="1" applyAlignment="1">
      <alignment horizontal="right"/>
    </xf>
    <xf numFmtId="0" fontId="35" fillId="5" borderId="35" xfId="17" applyFont="1" applyFill="1" applyBorder="1" applyAlignment="1">
      <alignment horizontal="right"/>
    </xf>
    <xf numFmtId="165" fontId="34" fillId="0" borderId="20" xfId="14" applyNumberFormat="1" applyFont="1" applyBorder="1" applyAlignment="1">
      <alignment horizontal="right"/>
    </xf>
    <xf numFmtId="165" fontId="36" fillId="0" borderId="20" xfId="14" applyNumberFormat="1" applyFont="1" applyBorder="1" applyAlignment="1">
      <alignment horizontal="right"/>
    </xf>
    <xf numFmtId="165" fontId="35" fillId="0" borderId="20" xfId="14" applyNumberFormat="1" applyFont="1" applyBorder="1" applyAlignment="1">
      <alignment horizontal="right"/>
    </xf>
    <xf numFmtId="0" fontId="38" fillId="7" borderId="0" xfId="14" applyFont="1" applyFill="1"/>
    <xf numFmtId="0" fontId="34" fillId="7" borderId="0" xfId="14" applyFont="1" applyFill="1" applyAlignment="1">
      <alignment horizontal="right"/>
    </xf>
    <xf numFmtId="0" fontId="34" fillId="7" borderId="0" xfId="14" applyFont="1" applyFill="1"/>
    <xf numFmtId="0" fontId="34" fillId="7" borderId="35" xfId="17" applyFont="1" applyFill="1" applyBorder="1"/>
    <xf numFmtId="0" fontId="35" fillId="7" borderId="35" xfId="17" applyFont="1" applyFill="1" applyBorder="1" applyAlignment="1">
      <alignment horizontal="right"/>
    </xf>
    <xf numFmtId="0" fontId="34" fillId="7" borderId="20" xfId="14" applyFont="1" applyFill="1" applyBorder="1"/>
    <xf numFmtId="165" fontId="34" fillId="7" borderId="20" xfId="14" applyNumberFormat="1" applyFont="1" applyFill="1" applyBorder="1" applyAlignment="1">
      <alignment horizontal="right"/>
    </xf>
    <xf numFmtId="0" fontId="36" fillId="7" borderId="20" xfId="14" quotePrefix="1" applyFont="1" applyFill="1" applyBorder="1"/>
    <xf numFmtId="165" fontId="36" fillId="7" borderId="20" xfId="14" applyNumberFormat="1" applyFont="1" applyFill="1" applyBorder="1" applyAlignment="1">
      <alignment horizontal="right"/>
    </xf>
    <xf numFmtId="165" fontId="35" fillId="7" borderId="20" xfId="14" applyNumberFormat="1" applyFont="1" applyFill="1" applyBorder="1" applyAlignment="1">
      <alignment horizontal="right"/>
    </xf>
    <xf numFmtId="0" fontId="35" fillId="4" borderId="20" xfId="14" applyFont="1" applyFill="1" applyBorder="1"/>
    <xf numFmtId="0" fontId="36" fillId="4" borderId="20" xfId="14" applyFont="1" applyFill="1" applyBorder="1"/>
    <xf numFmtId="0" fontId="34" fillId="4" borderId="20" xfId="14" quotePrefix="1" applyFont="1" applyFill="1" applyBorder="1"/>
    <xf numFmtId="0" fontId="34" fillId="4" borderId="20" xfId="14" applyFont="1" applyFill="1" applyBorder="1"/>
    <xf numFmtId="0" fontId="79" fillId="7" borderId="0" xfId="14" applyFont="1" applyFill="1"/>
    <xf numFmtId="0" fontId="78" fillId="7" borderId="0" xfId="14" applyFont="1" applyFill="1"/>
    <xf numFmtId="0" fontId="36" fillId="7" borderId="20" xfId="14" applyFont="1" applyFill="1" applyBorder="1"/>
    <xf numFmtId="165" fontId="34" fillId="7" borderId="20" xfId="14" applyNumberFormat="1" applyFont="1" applyFill="1" applyBorder="1"/>
    <xf numFmtId="0" fontId="34" fillId="7" borderId="20" xfId="14" quotePrefix="1" applyFont="1" applyFill="1" applyBorder="1"/>
    <xf numFmtId="0" fontId="35" fillId="7" borderId="20" xfId="14" applyFont="1" applyFill="1" applyBorder="1"/>
    <xf numFmtId="0" fontId="35" fillId="7" borderId="20" xfId="14" applyFont="1" applyFill="1" applyBorder="1" applyAlignment="1">
      <alignment wrapText="1"/>
    </xf>
    <xf numFmtId="0" fontId="35" fillId="7" borderId="33" xfId="14" applyFont="1" applyFill="1" applyBorder="1" applyAlignment="1">
      <alignment horizontal="center" vertical="center"/>
    </xf>
    <xf numFmtId="0" fontId="34" fillId="7" borderId="20" xfId="14" applyFont="1" applyFill="1" applyBorder="1" applyAlignment="1">
      <alignment vertical="center"/>
    </xf>
    <xf numFmtId="0" fontId="35" fillId="7" borderId="20" xfId="14" applyFont="1" applyFill="1" applyBorder="1" applyAlignment="1">
      <alignment horizontal="right" vertical="center"/>
    </xf>
    <xf numFmtId="0" fontId="34" fillId="7" borderId="20" xfId="0" applyFont="1" applyFill="1" applyBorder="1"/>
    <xf numFmtId="165" fontId="34" fillId="7" borderId="20" xfId="0" applyNumberFormat="1" applyFont="1" applyFill="1" applyBorder="1" applyAlignment="1">
      <alignment horizontal="right"/>
    </xf>
    <xf numFmtId="0" fontId="35" fillId="7" borderId="20" xfId="0" quotePrefix="1" applyFont="1" applyFill="1" applyBorder="1"/>
    <xf numFmtId="165" fontId="35" fillId="7" borderId="20" xfId="0" applyNumberFormat="1" applyFont="1" applyFill="1" applyBorder="1" applyAlignment="1">
      <alignment horizontal="right"/>
    </xf>
    <xf numFmtId="0" fontId="34" fillId="7" borderId="20" xfId="0" quotePrefix="1" applyFont="1" applyFill="1" applyBorder="1"/>
    <xf numFmtId="0" fontId="35" fillId="7" borderId="20" xfId="0" applyFont="1" applyFill="1" applyBorder="1"/>
    <xf numFmtId="165" fontId="35" fillId="7" borderId="20" xfId="0" applyNumberFormat="1" applyFont="1" applyFill="1" applyBorder="1" applyAlignment="1">
      <alignment horizontal="right" wrapText="1"/>
    </xf>
    <xf numFmtId="0" fontId="34" fillId="7" borderId="20" xfId="0" quotePrefix="1" applyFont="1" applyFill="1" applyBorder="1" applyAlignment="1">
      <alignment wrapText="1"/>
    </xf>
    <xf numFmtId="169" fontId="34" fillId="7" borderId="20" xfId="0" applyNumberFormat="1" applyFont="1" applyFill="1" applyBorder="1" applyAlignment="1">
      <alignment horizontal="right"/>
    </xf>
    <xf numFmtId="169" fontId="35" fillId="7" borderId="20" xfId="0" applyNumberFormat="1" applyFont="1" applyFill="1" applyBorder="1" applyAlignment="1">
      <alignment horizontal="right"/>
    </xf>
    <xf numFmtId="0" fontId="34" fillId="7" borderId="0" xfId="14" applyFont="1" applyFill="1" applyAlignment="1">
      <alignment vertical="center"/>
    </xf>
    <xf numFmtId="0" fontId="35" fillId="7" borderId="20" xfId="78" applyFont="1" applyFill="1" applyBorder="1"/>
    <xf numFmtId="165" fontId="35" fillId="7" borderId="20" xfId="78" applyNumberFormat="1" applyFont="1" applyFill="1" applyBorder="1" applyAlignment="1">
      <alignment horizontal="right"/>
    </xf>
    <xf numFmtId="0" fontId="36" fillId="7" borderId="0" xfId="14" applyFont="1" applyFill="1" applyAlignment="1">
      <alignment vertical="center"/>
    </xf>
    <xf numFmtId="0" fontId="37" fillId="7" borderId="20" xfId="14" applyFont="1" applyFill="1" applyBorder="1" applyAlignment="1">
      <alignment horizontal="right" vertical="center"/>
    </xf>
    <xf numFmtId="0" fontId="34" fillId="7" borderId="20" xfId="78" quotePrefix="1" applyFont="1" applyFill="1" applyBorder="1"/>
    <xf numFmtId="165" fontId="34" fillId="7" borderId="20" xfId="78" applyNumberFormat="1" applyFont="1" applyFill="1" applyBorder="1" applyAlignment="1">
      <alignment horizontal="right"/>
    </xf>
    <xf numFmtId="0" fontId="34" fillId="7" borderId="20" xfId="78" applyFont="1" applyFill="1" applyBorder="1"/>
    <xf numFmtId="165" fontId="35" fillId="7" borderId="20" xfId="14" applyNumberFormat="1" applyFont="1" applyFill="1" applyBorder="1" applyAlignment="1">
      <alignment horizontal="right" vertical="center"/>
    </xf>
    <xf numFmtId="165" fontId="36" fillId="7" borderId="20" xfId="78" applyNumberFormat="1" applyFont="1" applyFill="1" applyBorder="1" applyAlignment="1">
      <alignment horizontal="right"/>
    </xf>
    <xf numFmtId="0" fontId="61" fillId="7" borderId="0" xfId="14" applyFont="1" applyFill="1" applyAlignment="1">
      <alignment horizontal="center" vertical="center" wrapText="1"/>
    </xf>
    <xf numFmtId="0" fontId="35" fillId="7" borderId="0" xfId="14" applyFont="1" applyFill="1" applyAlignment="1">
      <alignment horizontal="right" vertical="center"/>
    </xf>
    <xf numFmtId="169" fontId="34" fillId="7" borderId="20" xfId="78" applyNumberFormat="1" applyFont="1" applyFill="1" applyBorder="1" applyAlignment="1">
      <alignment horizontal="right"/>
    </xf>
    <xf numFmtId="0" fontId="37" fillId="7" borderId="0" xfId="14" applyFont="1" applyFill="1" applyAlignment="1">
      <alignment horizontal="right" vertical="center"/>
    </xf>
    <xf numFmtId="169" fontId="35" fillId="7" borderId="20" xfId="78" applyNumberFormat="1" applyFont="1" applyFill="1" applyBorder="1" applyAlignment="1">
      <alignment horizontal="right"/>
    </xf>
    <xf numFmtId="169" fontId="36" fillId="7" borderId="20" xfId="78" applyNumberFormat="1" applyFont="1" applyFill="1" applyBorder="1" applyAlignment="1">
      <alignment horizontal="right"/>
    </xf>
    <xf numFmtId="0" fontId="54" fillId="7" borderId="0" xfId="16" applyFont="1" applyFill="1" applyBorder="1"/>
    <xf numFmtId="0" fontId="18" fillId="7" borderId="0" xfId="16" applyFont="1" applyFill="1" applyBorder="1"/>
    <xf numFmtId="3" fontId="74" fillId="7" borderId="0" xfId="84" applyNumberFormat="1" applyFont="1" applyFill="1" applyBorder="1" applyAlignment="1">
      <alignment horizontal="right"/>
    </xf>
    <xf numFmtId="3" fontId="18" fillId="7" borderId="0" xfId="16" applyNumberFormat="1" applyFont="1" applyFill="1" applyBorder="1"/>
    <xf numFmtId="172" fontId="73" fillId="7" borderId="0" xfId="86" applyNumberFormat="1" applyFont="1" applyFill="1" applyBorder="1"/>
    <xf numFmtId="172" fontId="20" fillId="7" borderId="0" xfId="86" applyNumberFormat="1" applyFont="1" applyFill="1" applyBorder="1"/>
    <xf numFmtId="172" fontId="18" fillId="7" borderId="0" xfId="86" applyNumberFormat="1" applyFont="1" applyFill="1" applyBorder="1"/>
    <xf numFmtId="172" fontId="20" fillId="7" borderId="0" xfId="16" applyNumberFormat="1" applyFont="1" applyFill="1" applyBorder="1"/>
    <xf numFmtId="3" fontId="20" fillId="7" borderId="0" xfId="16" applyNumberFormat="1" applyFont="1" applyFill="1" applyBorder="1"/>
    <xf numFmtId="0" fontId="34" fillId="0" borderId="0" xfId="0" applyFont="1" applyAlignment="1">
      <alignment vertical="center" wrapText="1"/>
    </xf>
    <xf numFmtId="0" fontId="80" fillId="0" borderId="0" xfId="0" applyFont="1" applyAlignment="1">
      <alignment vertical="center" wrapText="1"/>
    </xf>
    <xf numFmtId="0" fontId="80" fillId="0" borderId="0" xfId="0" applyFont="1" applyAlignment="1">
      <alignment horizontal="right" vertical="top" wrapText="1"/>
    </xf>
    <xf numFmtId="0" fontId="35" fillId="0" borderId="36" xfId="14" applyFont="1" applyFill="1" applyBorder="1" applyAlignment="1">
      <alignment horizontal="left"/>
    </xf>
    <xf numFmtId="165" fontId="35" fillId="0" borderId="36" xfId="0" applyNumberFormat="1" applyFont="1" applyFill="1" applyBorder="1" applyAlignment="1">
      <alignment horizontal="right"/>
    </xf>
    <xf numFmtId="165" fontId="35" fillId="5" borderId="36" xfId="0" applyNumberFormat="1" applyFont="1" applyFill="1" applyBorder="1" applyAlignment="1">
      <alignment horizontal="right"/>
    </xf>
    <xf numFmtId="169" fontId="35" fillId="0" borderId="36" xfId="0" applyNumberFormat="1" applyFont="1" applyFill="1" applyBorder="1" applyAlignment="1">
      <alignment horizontal="right"/>
    </xf>
    <xf numFmtId="0" fontId="35" fillId="7" borderId="37" xfId="14" applyFont="1" applyFill="1" applyBorder="1" applyAlignment="1">
      <alignment horizontal="center" vertical="center"/>
    </xf>
    <xf numFmtId="0" fontId="35" fillId="7" borderId="20" xfId="14" applyFont="1" applyFill="1" applyBorder="1" applyAlignment="1">
      <alignment horizontal="center" vertical="center" wrapText="1"/>
    </xf>
    <xf numFmtId="165" fontId="36" fillId="7" borderId="20" xfId="0" applyNumberFormat="1" applyFont="1" applyFill="1" applyBorder="1" applyAlignment="1">
      <alignment horizontal="right"/>
    </xf>
    <xf numFmtId="169" fontId="36" fillId="7" borderId="20" xfId="0" applyNumberFormat="1" applyFont="1" applyFill="1" applyBorder="1" applyAlignment="1">
      <alignment horizontal="right"/>
    </xf>
    <xf numFmtId="0" fontId="34" fillId="0" borderId="19" xfId="14" applyFont="1" applyBorder="1"/>
    <xf numFmtId="0" fontId="34" fillId="7" borderId="19" xfId="14" applyFont="1" applyFill="1" applyBorder="1"/>
    <xf numFmtId="0" fontId="78" fillId="7" borderId="0" xfId="14" applyFont="1" applyFill="1" applyBorder="1"/>
    <xf numFmtId="0" fontId="81" fillId="7" borderId="0" xfId="0" applyFont="1" applyFill="1" applyBorder="1" applyAlignment="1">
      <alignment horizontal="right" wrapText="1"/>
    </xf>
    <xf numFmtId="0" fontId="81" fillId="7" borderId="0" xfId="0" applyFont="1" applyFill="1" applyBorder="1" applyAlignment="1">
      <alignment horizontal="justify" vertical="center"/>
    </xf>
    <xf numFmtId="183" fontId="80" fillId="7" borderId="0" xfId="0" applyNumberFormat="1" applyFont="1" applyFill="1" applyBorder="1" applyAlignment="1">
      <alignment vertical="center"/>
    </xf>
    <xf numFmtId="183" fontId="81" fillId="7" borderId="0" xfId="0" applyNumberFormat="1" applyFont="1" applyFill="1" applyBorder="1" applyAlignment="1">
      <alignment horizontal="right" vertical="center"/>
    </xf>
    <xf numFmtId="183" fontId="80" fillId="7" borderId="0" xfId="0" applyNumberFormat="1" applyFont="1" applyFill="1" applyBorder="1" applyAlignment="1">
      <alignment horizontal="right" vertical="center"/>
    </xf>
    <xf numFmtId="0" fontId="80" fillId="7" borderId="0" xfId="0" quotePrefix="1" applyFont="1" applyFill="1" applyBorder="1" applyAlignment="1">
      <alignment horizontal="justify" vertical="center"/>
    </xf>
    <xf numFmtId="183" fontId="81" fillId="7" borderId="0" xfId="0" applyNumberFormat="1" applyFont="1" applyFill="1" applyBorder="1" applyAlignment="1">
      <alignment vertical="center"/>
    </xf>
    <xf numFmtId="0" fontId="82" fillId="7" borderId="0" xfId="0" applyFont="1" applyFill="1" applyBorder="1" applyAlignment="1">
      <alignment horizontal="justify" vertical="center"/>
    </xf>
    <xf numFmtId="0" fontId="80" fillId="7" borderId="0" xfId="0" applyFont="1" applyFill="1" applyBorder="1" applyAlignment="1">
      <alignment horizontal="justify" vertical="center"/>
    </xf>
    <xf numFmtId="183" fontId="83" fillId="7" borderId="0" xfId="0" applyNumberFormat="1" applyFont="1" applyFill="1" applyBorder="1" applyAlignment="1">
      <alignment vertical="center"/>
    </xf>
    <xf numFmtId="183" fontId="83" fillId="7" borderId="0" xfId="0" applyNumberFormat="1" applyFont="1" applyFill="1" applyBorder="1" applyAlignment="1">
      <alignment horizontal="right" vertical="center"/>
    </xf>
    <xf numFmtId="0" fontId="83" fillId="7" borderId="0" xfId="0" applyFont="1" applyFill="1" applyBorder="1" applyAlignment="1">
      <alignment horizontal="justify" vertical="center"/>
    </xf>
    <xf numFmtId="183" fontId="81" fillId="7" borderId="0" xfId="0" applyNumberFormat="1" applyFont="1" applyFill="1" applyBorder="1" applyAlignment="1">
      <alignment horizontal="right"/>
    </xf>
    <xf numFmtId="183" fontId="82" fillId="7" borderId="0" xfId="0" applyNumberFormat="1" applyFont="1" applyFill="1" applyBorder="1" applyAlignment="1">
      <alignment vertical="center"/>
    </xf>
    <xf numFmtId="0" fontId="0" fillId="7" borderId="0" xfId="0" applyFill="1" applyBorder="1"/>
    <xf numFmtId="0" fontId="78" fillId="0" borderId="0" xfId="14" applyFont="1"/>
    <xf numFmtId="0" fontId="38" fillId="0" borderId="0" xfId="14" applyFont="1"/>
    <xf numFmtId="0" fontId="78" fillId="0" borderId="22" xfId="14" applyFont="1" applyBorder="1"/>
    <xf numFmtId="0" fontId="34" fillId="0" borderId="0" xfId="17" applyFont="1"/>
    <xf numFmtId="0" fontId="35" fillId="0" borderId="22" xfId="23" applyFont="1" applyBorder="1" applyAlignment="1">
      <alignment vertical="center" wrapText="1"/>
    </xf>
    <xf numFmtId="165" fontId="35" fillId="0" borderId="22" xfId="23" applyNumberFormat="1" applyFont="1" applyBorder="1" applyAlignment="1">
      <alignment horizontal="right" vertical="center" wrapText="1"/>
    </xf>
    <xf numFmtId="165" fontId="35" fillId="5" borderId="0" xfId="23" applyNumberFormat="1" applyFont="1" applyFill="1" applyAlignment="1">
      <alignment horizontal="right" vertical="center" wrapText="1"/>
    </xf>
    <xf numFmtId="0" fontId="36" fillId="0" borderId="20" xfId="23" applyFont="1" applyBorder="1" applyAlignment="1">
      <alignment vertical="center" wrapText="1"/>
    </xf>
    <xf numFmtId="165" fontId="34" fillId="0" borderId="22" xfId="23" applyNumberFormat="1" applyFont="1" applyBorder="1" applyAlignment="1">
      <alignment vertical="center" wrapText="1"/>
    </xf>
    <xf numFmtId="0" fontId="34" fillId="0" borderId="0" xfId="23" applyFont="1" applyAlignment="1">
      <alignment vertical="center" wrapText="1"/>
    </xf>
    <xf numFmtId="165" fontId="34" fillId="0" borderId="20" xfId="23" applyNumberFormat="1" applyFont="1" applyBorder="1" applyAlignment="1">
      <alignment horizontal="right" vertical="center" wrapText="1"/>
    </xf>
    <xf numFmtId="165" fontId="34" fillId="5" borderId="20" xfId="23" applyNumberFormat="1" applyFont="1" applyFill="1" applyBorder="1" applyAlignment="1">
      <alignment horizontal="right" vertical="center" wrapText="1"/>
    </xf>
    <xf numFmtId="0" fontId="34" fillId="0" borderId="22" xfId="23" applyFont="1" applyBorder="1" applyAlignment="1">
      <alignment vertical="center" wrapText="1"/>
    </xf>
    <xf numFmtId="165" fontId="34" fillId="0" borderId="0" xfId="23" applyNumberFormat="1" applyFont="1" applyAlignment="1">
      <alignment horizontal="right" vertical="center" wrapText="1"/>
    </xf>
    <xf numFmtId="0" fontId="34" fillId="0" borderId="20" xfId="23" quotePrefix="1" applyFont="1" applyBorder="1" applyAlignment="1">
      <alignment vertical="center" wrapText="1"/>
    </xf>
    <xf numFmtId="165" fontId="34" fillId="0" borderId="22" xfId="23" applyNumberFormat="1" applyFont="1" applyBorder="1" applyAlignment="1">
      <alignment horizontal="right" vertical="center" wrapText="1"/>
    </xf>
    <xf numFmtId="165" fontId="34" fillId="5" borderId="0" xfId="23" applyNumberFormat="1" applyFont="1" applyFill="1" applyAlignment="1">
      <alignment horizontal="right" vertical="center" wrapText="1"/>
    </xf>
    <xf numFmtId="165" fontId="35" fillId="0" borderId="0" xfId="23" applyNumberFormat="1" applyFont="1" applyAlignment="1">
      <alignment horizontal="right" vertical="center" wrapText="1"/>
    </xf>
    <xf numFmtId="0" fontId="34" fillId="0" borderId="20" xfId="23" applyFont="1" applyBorder="1" applyAlignment="1">
      <alignment vertical="center" wrapText="1"/>
    </xf>
    <xf numFmtId="165" fontId="34" fillId="5" borderId="22" xfId="23" applyNumberFormat="1" applyFont="1" applyFill="1" applyBorder="1" applyAlignment="1">
      <alignment horizontal="right" vertical="center" wrapText="1"/>
    </xf>
    <xf numFmtId="0" fontId="34" fillId="0" borderId="20" xfId="23" applyFont="1" applyBorder="1" applyAlignment="1">
      <alignment vertical="center"/>
    </xf>
    <xf numFmtId="0" fontId="35" fillId="0" borderId="20" xfId="23" applyFont="1" applyBorder="1" applyAlignment="1">
      <alignment vertical="center" wrapText="1"/>
    </xf>
    <xf numFmtId="165" fontId="35" fillId="0" borderId="20" xfId="23" applyNumberFormat="1" applyFont="1" applyBorder="1" applyAlignment="1">
      <alignment horizontal="right" vertical="center" wrapText="1"/>
    </xf>
    <xf numFmtId="0" fontId="35" fillId="0" borderId="0" xfId="14" applyFont="1"/>
    <xf numFmtId="0" fontId="34" fillId="0" borderId="0" xfId="14" applyFont="1" applyAlignment="1">
      <alignment horizontal="right"/>
    </xf>
    <xf numFmtId="0" fontId="34" fillId="0" borderId="0" xfId="14" applyFont="1"/>
    <xf numFmtId="0" fontId="35" fillId="0" borderId="22" xfId="14" applyFont="1" applyBorder="1"/>
    <xf numFmtId="0" fontId="35" fillId="5" borderId="20" xfId="23" applyFont="1" applyFill="1" applyBorder="1" applyAlignment="1">
      <alignment horizontal="center" wrapText="1"/>
    </xf>
    <xf numFmtId="165" fontId="34" fillId="5" borderId="20" xfId="3" applyNumberFormat="1" applyFont="1" applyFill="1" applyBorder="1"/>
    <xf numFmtId="165" fontId="36" fillId="5" borderId="20" xfId="3" applyNumberFormat="1" applyFont="1" applyFill="1" applyBorder="1"/>
    <xf numFmtId="165" fontId="37" fillId="5" borderId="20" xfId="3" applyNumberFormat="1" applyFont="1" applyFill="1" applyBorder="1"/>
    <xf numFmtId="165" fontId="35" fillId="7" borderId="20" xfId="14" applyNumberFormat="1" applyFont="1" applyFill="1" applyBorder="1"/>
    <xf numFmtId="0" fontId="34" fillId="7" borderId="0" xfId="14" applyFont="1" applyFill="1" applyAlignment="1">
      <alignment wrapText="1"/>
    </xf>
    <xf numFmtId="0" fontId="34" fillId="7" borderId="19" xfId="14" applyFont="1" applyFill="1" applyBorder="1" applyAlignment="1">
      <alignment horizontal="right"/>
    </xf>
    <xf numFmtId="0" fontId="35" fillId="7" borderId="19" xfId="14" applyFont="1" applyFill="1" applyBorder="1" applyAlignment="1">
      <alignment wrapText="1"/>
    </xf>
    <xf numFmtId="0" fontId="35" fillId="7" borderId="20" xfId="14" applyFont="1" applyFill="1" applyBorder="1" applyAlignment="1">
      <alignment horizontal="center"/>
    </xf>
    <xf numFmtId="0" fontId="35" fillId="7" borderId="20" xfId="14" applyFont="1" applyFill="1" applyBorder="1" applyAlignment="1">
      <alignment horizontal="left" wrapText="1"/>
    </xf>
    <xf numFmtId="0" fontId="34" fillId="7" borderId="20" xfId="14" applyFont="1" applyFill="1" applyBorder="1" applyAlignment="1">
      <alignment horizontal="center" wrapText="1"/>
    </xf>
    <xf numFmtId="165" fontId="34" fillId="7" borderId="20" xfId="14" applyNumberFormat="1" applyFont="1" applyFill="1" applyBorder="1" applyAlignment="1">
      <alignment horizontal="center" wrapText="1"/>
    </xf>
    <xf numFmtId="165" fontId="34" fillId="7" borderId="20" xfId="3" applyNumberFormat="1" applyFont="1" applyFill="1" applyBorder="1"/>
    <xf numFmtId="0" fontId="34" fillId="7" borderId="20" xfId="14" applyFont="1" applyFill="1" applyBorder="1" applyAlignment="1">
      <alignment wrapText="1"/>
    </xf>
    <xf numFmtId="0" fontId="34" fillId="7" borderId="20" xfId="14" applyFont="1" applyFill="1" applyBorder="1" applyAlignment="1">
      <alignment horizontal="center"/>
    </xf>
    <xf numFmtId="0" fontId="34" fillId="7" borderId="20" xfId="14" quotePrefix="1" applyFont="1" applyFill="1" applyBorder="1" applyAlignment="1">
      <alignment wrapText="1"/>
    </xf>
    <xf numFmtId="165" fontId="35" fillId="7" borderId="20" xfId="3" applyNumberFormat="1" applyFont="1" applyFill="1" applyBorder="1"/>
    <xf numFmtId="0" fontId="36" fillId="7" borderId="20" xfId="14" quotePrefix="1" applyFont="1" applyFill="1" applyBorder="1" applyAlignment="1">
      <alignment wrapText="1"/>
    </xf>
    <xf numFmtId="165" fontId="34" fillId="7" borderId="0" xfId="14" applyNumberFormat="1" applyFont="1" applyFill="1"/>
    <xf numFmtId="0" fontId="36" fillId="7" borderId="20" xfId="14" applyFont="1" applyFill="1" applyBorder="1" applyAlignment="1">
      <alignment wrapText="1"/>
    </xf>
    <xf numFmtId="0" fontId="34" fillId="7" borderId="20" xfId="14" quotePrefix="1" applyFont="1" applyFill="1" applyBorder="1" applyAlignment="1">
      <alignment horizontal="left" wrapText="1"/>
    </xf>
    <xf numFmtId="0" fontId="36" fillId="7" borderId="20" xfId="14" quotePrefix="1" applyFont="1" applyFill="1" applyBorder="1" applyAlignment="1">
      <alignment horizontal="left" wrapText="1"/>
    </xf>
    <xf numFmtId="0" fontId="34" fillId="7" borderId="20" xfId="14" applyFont="1" applyFill="1" applyBorder="1" applyAlignment="1">
      <alignment horizontal="left" wrapText="1"/>
    </xf>
    <xf numFmtId="165" fontId="35" fillId="7" borderId="20" xfId="3" quotePrefix="1" applyNumberFormat="1" applyFont="1" applyFill="1" applyBorder="1" applyAlignment="1">
      <alignment horizontal="right"/>
    </xf>
    <xf numFmtId="0" fontId="36" fillId="7" borderId="20" xfId="14" applyFont="1" applyFill="1" applyBorder="1" applyAlignment="1">
      <alignment horizontal="left" wrapText="1"/>
    </xf>
    <xf numFmtId="165" fontId="37" fillId="7" borderId="20" xfId="3" applyNumberFormat="1" applyFont="1" applyFill="1" applyBorder="1"/>
    <xf numFmtId="165" fontId="36" fillId="7" borderId="20" xfId="3" applyNumberFormat="1" applyFont="1" applyFill="1" applyBorder="1"/>
    <xf numFmtId="165" fontId="37" fillId="7" borderId="20" xfId="14" applyNumberFormat="1" applyFont="1" applyFill="1" applyBorder="1"/>
    <xf numFmtId="0" fontId="35" fillId="7" borderId="20" xfId="14" quotePrefix="1" applyFont="1" applyFill="1" applyBorder="1" applyAlignment="1">
      <alignment horizontal="left" wrapText="1"/>
    </xf>
    <xf numFmtId="0" fontId="85" fillId="7" borderId="20" xfId="14" quotePrefix="1" applyFont="1" applyFill="1" applyBorder="1" applyAlignment="1">
      <alignment horizontal="left" wrapText="1"/>
    </xf>
    <xf numFmtId="0" fontId="35" fillId="7" borderId="22" xfId="14" quotePrefix="1" applyFont="1" applyFill="1" applyBorder="1" applyAlignment="1">
      <alignment horizontal="left" wrapText="1"/>
    </xf>
    <xf numFmtId="0" fontId="34" fillId="7" borderId="22" xfId="14" applyFont="1" applyFill="1" applyBorder="1" applyAlignment="1">
      <alignment horizontal="center"/>
    </xf>
    <xf numFmtId="165" fontId="34" fillId="7" borderId="22" xfId="3" applyNumberFormat="1" applyFont="1" applyFill="1" applyBorder="1"/>
    <xf numFmtId="165" fontId="35" fillId="7" borderId="22" xfId="14" applyNumberFormat="1" applyFont="1" applyFill="1" applyBorder="1"/>
    <xf numFmtId="165" fontId="35" fillId="7" borderId="22" xfId="3" applyNumberFormat="1" applyFont="1" applyFill="1" applyBorder="1"/>
    <xf numFmtId="0" fontId="87" fillId="0" borderId="24" xfId="14" applyFont="1" applyBorder="1"/>
    <xf numFmtId="0" fontId="35" fillId="5" borderId="0" xfId="23" applyFont="1" applyFill="1" applyAlignment="1">
      <alignment horizontal="center" vertical="center" wrapText="1"/>
    </xf>
    <xf numFmtId="0" fontId="38" fillId="7" borderId="24" xfId="14" applyFont="1" applyFill="1" applyBorder="1"/>
    <xf numFmtId="0" fontId="86" fillId="7" borderId="24" xfId="14" applyFont="1" applyFill="1" applyBorder="1" applyAlignment="1">
      <alignment horizontal="right"/>
    </xf>
    <xf numFmtId="0" fontId="86" fillId="7" borderId="24" xfId="14" applyFont="1" applyFill="1" applyBorder="1"/>
    <xf numFmtId="0" fontId="35" fillId="7" borderId="0" xfId="14" applyFont="1" applyFill="1"/>
    <xf numFmtId="0" fontId="35" fillId="7" borderId="20" xfId="23" applyFont="1" applyFill="1" applyBorder="1" applyAlignment="1">
      <alignment vertical="center" wrapText="1"/>
    </xf>
    <xf numFmtId="0" fontId="35" fillId="7" borderId="19" xfId="23" applyFont="1" applyFill="1" applyBorder="1" applyAlignment="1">
      <alignment vertical="center" wrapText="1"/>
    </xf>
    <xf numFmtId="0" fontId="34" fillId="7" borderId="19" xfId="23" applyFont="1" applyFill="1" applyBorder="1" applyAlignment="1">
      <alignment horizontal="center" vertical="center" wrapText="1"/>
    </xf>
    <xf numFmtId="0" fontId="34" fillId="7" borderId="0" xfId="23" applyFont="1" applyFill="1" applyAlignment="1">
      <alignment horizontal="center" vertical="center" wrapText="1"/>
    </xf>
    <xf numFmtId="0" fontId="35" fillId="7" borderId="20" xfId="0" applyFont="1" applyFill="1" applyBorder="1" applyAlignment="1">
      <alignment horizontal="justify" vertical="center"/>
    </xf>
    <xf numFmtId="0" fontId="37" fillId="7" borderId="20" xfId="14" applyFont="1" applyFill="1" applyBorder="1"/>
    <xf numFmtId="165" fontId="34" fillId="7" borderId="24" xfId="14" applyNumberFormat="1" applyFont="1" applyFill="1" applyBorder="1" applyAlignment="1">
      <alignment horizontal="right"/>
    </xf>
    <xf numFmtId="0" fontId="34" fillId="7" borderId="20" xfId="23" quotePrefix="1" applyFont="1" applyFill="1" applyBorder="1" applyAlignment="1">
      <alignment vertical="center" wrapText="1"/>
    </xf>
    <xf numFmtId="165" fontId="34" fillId="7" borderId="0" xfId="7" applyNumberFormat="1" applyFont="1" applyFill="1" applyBorder="1" applyAlignment="1">
      <alignment horizontal="justify" vertical="top" wrapText="1"/>
    </xf>
    <xf numFmtId="0" fontId="34" fillId="7" borderId="24" xfId="14" applyFont="1" applyFill="1" applyBorder="1" applyAlignment="1">
      <alignment horizontal="right"/>
    </xf>
    <xf numFmtId="0" fontId="34" fillId="7" borderId="24" xfId="14" applyFont="1" applyFill="1" applyBorder="1"/>
    <xf numFmtId="0" fontId="61" fillId="7" borderId="24" xfId="14" applyFont="1" applyFill="1" applyBorder="1" applyAlignment="1">
      <alignment horizontal="center" vertical="center" wrapText="1"/>
    </xf>
    <xf numFmtId="0" fontId="38" fillId="7" borderId="0" xfId="14" applyFont="1" applyFill="1" applyAlignment="1">
      <alignment vertical="top"/>
    </xf>
    <xf numFmtId="0" fontId="34" fillId="7" borderId="0" xfId="78" applyFont="1" applyFill="1" applyAlignment="1">
      <alignment horizontal="left" vertical="top" wrapText="1" readingOrder="1"/>
    </xf>
    <xf numFmtId="0" fontId="35" fillId="0" borderId="19" xfId="17" applyFont="1" applyFill="1" applyBorder="1" applyAlignment="1">
      <alignment horizontal="left"/>
    </xf>
    <xf numFmtId="0" fontId="35" fillId="5" borderId="19" xfId="17" applyFont="1" applyFill="1" applyBorder="1" applyAlignment="1">
      <alignment horizontal="left"/>
    </xf>
    <xf numFmtId="0" fontId="78" fillId="0" borderId="34" xfId="14" applyFont="1" applyBorder="1"/>
    <xf numFmtId="0" fontId="88" fillId="0" borderId="34" xfId="0" applyFont="1" applyBorder="1"/>
    <xf numFmtId="0" fontId="88" fillId="0" borderId="34" xfId="0" applyFont="1" applyBorder="1" applyAlignment="1">
      <alignment horizontal="right"/>
    </xf>
    <xf numFmtId="0" fontId="89" fillId="0" borderId="34" xfId="0" applyFont="1" applyBorder="1" applyAlignment="1">
      <alignment horizontal="right"/>
    </xf>
    <xf numFmtId="0" fontId="90" fillId="0" borderId="0" xfId="14" applyFont="1"/>
    <xf numFmtId="0" fontId="91" fillId="0" borderId="0" xfId="0" applyFont="1"/>
    <xf numFmtId="0" fontId="61" fillId="0" borderId="19" xfId="0" applyFont="1" applyBorder="1" applyAlignment="1">
      <alignment horizontal="right"/>
    </xf>
    <xf numFmtId="0" fontId="35" fillId="0" borderId="9" xfId="14" applyFont="1" applyBorder="1" applyAlignment="1">
      <alignment horizontal="right"/>
    </xf>
    <xf numFmtId="0" fontId="35" fillId="5" borderId="9" xfId="14" applyFont="1" applyFill="1" applyBorder="1" applyAlignment="1">
      <alignment horizontal="right"/>
    </xf>
    <xf numFmtId="0" fontId="35" fillId="0" borderId="38" xfId="14" applyFont="1" applyBorder="1"/>
    <xf numFmtId="165" fontId="35" fillId="0" borderId="38" xfId="14" applyNumberFormat="1" applyFont="1" applyBorder="1" applyAlignment="1">
      <alignment horizontal="right"/>
    </xf>
    <xf numFmtId="165" fontId="35" fillId="5" borderId="38" xfId="14" applyNumberFormat="1" applyFont="1" applyFill="1" applyBorder="1" applyAlignment="1">
      <alignment horizontal="right"/>
    </xf>
    <xf numFmtId="0" fontId="35" fillId="0" borderId="38" xfId="14" applyFont="1" applyBorder="1" applyAlignment="1">
      <alignment wrapText="1"/>
    </xf>
    <xf numFmtId="0" fontId="37" fillId="0" borderId="38" xfId="14" applyFont="1" applyBorder="1"/>
    <xf numFmtId="165" fontId="34" fillId="0" borderId="38" xfId="14" applyNumberFormat="1" applyFont="1" applyBorder="1" applyAlignment="1">
      <alignment horizontal="right"/>
    </xf>
    <xf numFmtId="0" fontId="34" fillId="0" borderId="38" xfId="14" applyFont="1" applyBorder="1" applyAlignment="1">
      <alignment vertical="center" wrapText="1"/>
    </xf>
    <xf numFmtId="183" fontId="35" fillId="0" borderId="38" xfId="0" quotePrefix="1" applyNumberFormat="1" applyFont="1" applyBorder="1" applyAlignment="1">
      <alignment horizontal="right"/>
    </xf>
    <xf numFmtId="165" fontId="34" fillId="16" borderId="38" xfId="14" applyNumberFormat="1" applyFont="1" applyFill="1" applyBorder="1" applyAlignment="1">
      <alignment horizontal="right"/>
    </xf>
    <xf numFmtId="0" fontId="34" fillId="0" borderId="38" xfId="14" applyFont="1" applyBorder="1" applyAlignment="1">
      <alignment wrapText="1"/>
    </xf>
    <xf numFmtId="183" fontId="35" fillId="0" borderId="38" xfId="0" applyNumberFormat="1" applyFont="1" applyBorder="1" applyAlignment="1">
      <alignment horizontal="right"/>
    </xf>
    <xf numFmtId="0" fontId="34" fillId="4" borderId="38" xfId="0" applyFont="1" applyFill="1" applyBorder="1" applyAlignment="1">
      <alignment wrapText="1"/>
    </xf>
    <xf numFmtId="0" fontId="35" fillId="0" borderId="38" xfId="0" quotePrefix="1" applyFont="1" applyBorder="1" applyAlignment="1">
      <alignment horizontal="right" wrapText="1"/>
    </xf>
    <xf numFmtId="165" fontId="34" fillId="0" borderId="38" xfId="0" applyNumberFormat="1" applyFont="1" applyBorder="1" applyAlignment="1">
      <alignment horizontal="right"/>
    </xf>
    <xf numFmtId="165" fontId="34" fillId="16" borderId="38" xfId="0" applyNumberFormat="1" applyFont="1" applyFill="1" applyBorder="1" applyAlignment="1">
      <alignment horizontal="right"/>
    </xf>
    <xf numFmtId="0" fontId="36" fillId="0" borderId="38" xfId="15" applyFont="1" applyBorder="1"/>
    <xf numFmtId="0" fontId="37" fillId="4" borderId="38" xfId="0" applyFont="1" applyFill="1" applyBorder="1" applyAlignment="1">
      <alignment wrapText="1"/>
    </xf>
    <xf numFmtId="0" fontId="37" fillId="0" borderId="38" xfId="0" applyFont="1" applyBorder="1" applyAlignment="1">
      <alignment wrapText="1"/>
    </xf>
    <xf numFmtId="165" fontId="37" fillId="0" borderId="38" xfId="15" applyNumberFormat="1" applyFont="1" applyBorder="1" applyAlignment="1">
      <alignment horizontal="right"/>
    </xf>
    <xf numFmtId="165" fontId="37" fillId="16" borderId="38" xfId="15" applyNumberFormat="1" applyFont="1" applyFill="1" applyBorder="1" applyAlignment="1">
      <alignment horizontal="right"/>
    </xf>
    <xf numFmtId="0" fontId="37" fillId="7" borderId="38" xfId="0" applyFont="1" applyFill="1" applyBorder="1" applyAlignment="1">
      <alignment wrapText="1"/>
    </xf>
    <xf numFmtId="0" fontId="35" fillId="0" borderId="38" xfId="15" applyFont="1" applyBorder="1"/>
    <xf numFmtId="165" fontId="35" fillId="16" borderId="38" xfId="0" applyNumberFormat="1" applyFont="1" applyFill="1" applyBorder="1" applyAlignment="1">
      <alignment horizontal="right"/>
    </xf>
    <xf numFmtId="0" fontId="34" fillId="7" borderId="38" xfId="0" applyFont="1" applyFill="1" applyBorder="1" applyAlignment="1">
      <alignment wrapText="1"/>
    </xf>
    <xf numFmtId="184" fontId="34" fillId="0" borderId="38" xfId="0" applyNumberFormat="1" applyFont="1" applyBorder="1" applyAlignment="1">
      <alignment horizontal="right"/>
    </xf>
    <xf numFmtId="165" fontId="37" fillId="0" borderId="38" xfId="0" applyNumberFormat="1" applyFont="1" applyBorder="1" applyAlignment="1">
      <alignment horizontal="right"/>
    </xf>
    <xf numFmtId="165" fontId="37" fillId="16" borderId="38" xfId="0" applyNumberFormat="1" applyFont="1" applyFill="1" applyBorder="1" applyAlignment="1">
      <alignment horizontal="right"/>
    </xf>
    <xf numFmtId="0" fontId="35" fillId="4" borderId="38" xfId="0" applyFont="1" applyFill="1" applyBorder="1" applyAlignment="1">
      <alignment wrapText="1"/>
    </xf>
    <xf numFmtId="184" fontId="35" fillId="0" borderId="38" xfId="0" applyNumberFormat="1" applyFont="1" applyBorder="1" applyAlignment="1">
      <alignment horizontal="right"/>
    </xf>
    <xf numFmtId="0" fontId="35" fillId="6" borderId="38" xfId="15" applyFont="1" applyFill="1" applyBorder="1" applyAlignment="1">
      <alignment wrapText="1"/>
    </xf>
    <xf numFmtId="165" fontId="35" fillId="0" borderId="38" xfId="15" applyNumberFormat="1" applyFont="1" applyBorder="1" applyAlignment="1">
      <alignment horizontal="right"/>
    </xf>
    <xf numFmtId="165" fontId="35" fillId="5" borderId="38" xfId="15" applyNumberFormat="1" applyFont="1" applyFill="1" applyBorder="1" applyAlignment="1">
      <alignment horizontal="right"/>
    </xf>
    <xf numFmtId="0" fontId="35" fillId="6" borderId="38" xfId="15" applyFont="1" applyFill="1" applyBorder="1"/>
    <xf numFmtId="0" fontId="35" fillId="6" borderId="39" xfId="15" applyFont="1" applyFill="1" applyBorder="1"/>
    <xf numFmtId="165" fontId="35" fillId="0" borderId="39" xfId="15" applyNumberFormat="1" applyFont="1" applyBorder="1" applyAlignment="1">
      <alignment horizontal="right"/>
    </xf>
    <xf numFmtId="165" fontId="35" fillId="5" borderId="39" xfId="15" applyNumberFormat="1" applyFont="1" applyFill="1" applyBorder="1" applyAlignment="1">
      <alignment horizontal="right"/>
    </xf>
    <xf numFmtId="0" fontId="34" fillId="0" borderId="38" xfId="0" quotePrefix="1" applyFont="1" applyBorder="1"/>
    <xf numFmtId="0" fontId="36" fillId="7" borderId="38" xfId="0" applyFont="1" applyFill="1" applyBorder="1" applyAlignment="1">
      <alignment wrapText="1"/>
    </xf>
    <xf numFmtId="165" fontId="36" fillId="0" borderId="38" xfId="15" applyNumberFormat="1" applyFont="1" applyBorder="1"/>
    <xf numFmtId="165" fontId="36" fillId="5" borderId="38" xfId="15" applyNumberFormat="1" applyFont="1" applyFill="1" applyBorder="1"/>
    <xf numFmtId="0" fontId="34" fillId="4" borderId="38" xfId="0" quotePrefix="1" applyFont="1" applyFill="1" applyBorder="1" applyAlignment="1">
      <alignment wrapText="1"/>
    </xf>
    <xf numFmtId="0" fontId="36" fillId="5" borderId="38" xfId="15" applyFont="1" applyFill="1" applyBorder="1"/>
    <xf numFmtId="0" fontId="53" fillId="7" borderId="0" xfId="0" applyFont="1" applyFill="1"/>
    <xf numFmtId="0" fontId="53" fillId="7" borderId="40" xfId="0" applyFont="1" applyFill="1" applyBorder="1" applyAlignment="1">
      <alignment vertical="center"/>
    </xf>
    <xf numFmtId="0" fontId="35" fillId="7" borderId="40" xfId="0" applyFont="1" applyFill="1" applyBorder="1" applyAlignment="1">
      <alignment horizontal="right" vertical="center"/>
    </xf>
    <xf numFmtId="0" fontId="35" fillId="5" borderId="40" xfId="0" applyFont="1" applyFill="1" applyBorder="1" applyAlignment="1">
      <alignment horizontal="right" vertical="center"/>
    </xf>
    <xf numFmtId="0" fontId="35" fillId="7" borderId="40" xfId="0" applyFont="1" applyFill="1" applyBorder="1" applyAlignment="1">
      <alignment vertical="center"/>
    </xf>
    <xf numFmtId="0" fontId="53" fillId="7" borderId="40" xfId="0" applyFont="1" applyFill="1" applyBorder="1"/>
    <xf numFmtId="0" fontId="53" fillId="5" borderId="40" xfId="0" applyFont="1" applyFill="1" applyBorder="1"/>
    <xf numFmtId="0" fontId="34" fillId="7" borderId="27" xfId="0" applyFont="1" applyFill="1" applyBorder="1" applyAlignment="1">
      <alignment vertical="center"/>
    </xf>
    <xf numFmtId="0" fontId="34" fillId="7" borderId="27" xfId="0" applyFont="1" applyFill="1" applyBorder="1" applyAlignment="1">
      <alignment horizontal="right" vertical="center"/>
    </xf>
    <xf numFmtId="0" fontId="34" fillId="5" borderId="27" xfId="0" applyFont="1" applyFill="1" applyBorder="1" applyAlignment="1">
      <alignment horizontal="right" vertical="center"/>
    </xf>
    <xf numFmtId="165" fontId="34" fillId="7" borderId="27" xfId="0" applyNumberFormat="1" applyFont="1" applyFill="1" applyBorder="1" applyAlignment="1">
      <alignment horizontal="right" vertical="center"/>
    </xf>
    <xf numFmtId="0" fontId="34" fillId="7" borderId="40" xfId="0" applyFont="1" applyFill="1" applyBorder="1" applyAlignment="1">
      <alignment vertical="center"/>
    </xf>
    <xf numFmtId="0" fontId="34" fillId="7" borderId="40" xfId="0" applyFont="1" applyFill="1" applyBorder="1" applyAlignment="1">
      <alignment horizontal="right" vertical="center"/>
    </xf>
    <xf numFmtId="0" fontId="34" fillId="5" borderId="40" xfId="0" applyFont="1" applyFill="1" applyBorder="1" applyAlignment="1">
      <alignment horizontal="right" vertical="center"/>
    </xf>
    <xf numFmtId="3" fontId="34" fillId="7" borderId="27" xfId="0" applyNumberFormat="1" applyFont="1" applyFill="1" applyBorder="1" applyAlignment="1">
      <alignment horizontal="right" vertical="center"/>
    </xf>
    <xf numFmtId="3" fontId="34" fillId="5" borderId="27" xfId="0" applyNumberFormat="1" applyFont="1" applyFill="1" applyBorder="1" applyAlignment="1">
      <alignment horizontal="right" vertical="center"/>
    </xf>
    <xf numFmtId="0" fontId="35" fillId="7" borderId="27" xfId="0" applyFont="1" applyFill="1" applyBorder="1" applyAlignment="1">
      <alignment vertical="center"/>
    </xf>
    <xf numFmtId="3" fontId="35" fillId="7" borderId="27" xfId="0" applyNumberFormat="1" applyFont="1" applyFill="1" applyBorder="1" applyAlignment="1">
      <alignment horizontal="right" vertical="center"/>
    </xf>
    <xf numFmtId="3" fontId="35" fillId="5" borderId="27" xfId="0" applyNumberFormat="1" applyFont="1" applyFill="1" applyBorder="1" applyAlignment="1">
      <alignment horizontal="right" vertical="center"/>
    </xf>
    <xf numFmtId="0" fontId="35" fillId="7" borderId="27" xfId="0" applyFont="1" applyFill="1" applyBorder="1" applyAlignment="1">
      <alignment horizontal="right" vertical="center"/>
    </xf>
    <xf numFmtId="0" fontId="35" fillId="7" borderId="19" xfId="14" applyFont="1" applyFill="1" applyBorder="1" applyAlignment="1">
      <alignment horizontal="right" vertical="center"/>
    </xf>
    <xf numFmtId="0" fontId="35" fillId="7" borderId="40" xfId="14" applyFont="1" applyFill="1" applyBorder="1" applyAlignment="1">
      <alignment horizontal="right" vertical="center"/>
    </xf>
    <xf numFmtId="0" fontId="16" fillId="0" borderId="0" xfId="0" applyFont="1" applyFill="1" applyAlignment="1">
      <alignment vertical="center"/>
    </xf>
    <xf numFmtId="0" fontId="15" fillId="0" borderId="0" xfId="0" applyFont="1" applyFill="1"/>
    <xf numFmtId="0" fontId="35" fillId="4" borderId="19" xfId="0" applyFont="1" applyFill="1" applyBorder="1" applyAlignment="1">
      <alignment horizontal="center"/>
    </xf>
    <xf numFmtId="0" fontId="20" fillId="0" borderId="0" xfId="14" applyFont="1" applyFill="1" applyBorder="1" applyAlignment="1">
      <alignment horizontal="left" wrapText="1"/>
    </xf>
    <xf numFmtId="0" fontId="35" fillId="4" borderId="0" xfId="0" applyFont="1" applyFill="1" applyBorder="1" applyAlignment="1">
      <alignment horizontal="center"/>
    </xf>
    <xf numFmtId="0" fontId="35" fillId="0" borderId="26" xfId="0" applyFont="1" applyFill="1" applyBorder="1" applyAlignment="1">
      <alignment horizontal="right" vertical="center" wrapText="1"/>
    </xf>
    <xf numFmtId="0" fontId="35" fillId="0" borderId="19" xfId="0" applyFont="1" applyFill="1" applyBorder="1" applyAlignment="1">
      <alignment horizontal="right" vertical="center" wrapText="1"/>
    </xf>
    <xf numFmtId="0" fontId="35" fillId="0" borderId="0" xfId="14" applyFont="1" applyFill="1" applyBorder="1" applyAlignment="1">
      <alignment horizontal="center"/>
    </xf>
    <xf numFmtId="0" fontId="34" fillId="0" borderId="0" xfId="0" applyFont="1" applyFill="1" applyAlignment="1">
      <alignment horizontal="left" vertical="top" wrapText="1"/>
    </xf>
    <xf numFmtId="0" fontId="35" fillId="0" borderId="19" xfId="14" applyFont="1" applyFill="1" applyBorder="1" applyAlignment="1">
      <alignment horizontal="center"/>
    </xf>
    <xf numFmtId="0" fontId="35" fillId="0" borderId="32" xfId="14" applyFont="1" applyFill="1" applyBorder="1" applyAlignment="1">
      <alignment horizontal="center"/>
    </xf>
    <xf numFmtId="0" fontId="46" fillId="0" borderId="26" xfId="14" applyFont="1" applyFill="1" applyBorder="1" applyAlignment="1">
      <alignment horizontal="center" vertical="center"/>
    </xf>
    <xf numFmtId="0" fontId="46" fillId="0" borderId="25" xfId="14" applyFont="1" applyFill="1" applyBorder="1" applyAlignment="1">
      <alignment horizontal="center" vertical="center"/>
    </xf>
    <xf numFmtId="0" fontId="46" fillId="0" borderId="25" xfId="14" applyFont="1" applyFill="1" applyBorder="1" applyAlignment="1">
      <alignment horizontal="center" vertical="center" wrapText="1"/>
    </xf>
    <xf numFmtId="0" fontId="35" fillId="0" borderId="26" xfId="14" applyFont="1" applyBorder="1" applyAlignment="1">
      <alignment horizontal="center" vertical="center"/>
    </xf>
    <xf numFmtId="0" fontId="35" fillId="0" borderId="33" xfId="14" applyFont="1" applyBorder="1" applyAlignment="1">
      <alignment horizontal="center" vertical="center"/>
    </xf>
    <xf numFmtId="0" fontId="35" fillId="7" borderId="33" xfId="14" applyFont="1" applyFill="1" applyBorder="1" applyAlignment="1">
      <alignment horizontal="center" wrapText="1"/>
    </xf>
    <xf numFmtId="0" fontId="35" fillId="7" borderId="19" xfId="14" applyFont="1" applyFill="1" applyBorder="1" applyAlignment="1">
      <alignment horizontal="center"/>
    </xf>
    <xf numFmtId="0" fontId="35" fillId="7" borderId="32" xfId="14" applyFont="1" applyFill="1" applyBorder="1" applyAlignment="1">
      <alignment horizontal="center"/>
    </xf>
    <xf numFmtId="0" fontId="20" fillId="0" borderId="0" xfId="16" applyFont="1" applyFill="1" applyAlignment="1">
      <alignment horizontal="left" vertical="top" wrapText="1"/>
    </xf>
    <xf numFmtId="0" fontId="35" fillId="7" borderId="37" xfId="14" applyFont="1" applyFill="1" applyBorder="1" applyAlignment="1">
      <alignment horizontal="center" vertical="center"/>
    </xf>
    <xf numFmtId="0" fontId="35" fillId="7" borderId="37" xfId="14" applyFont="1" applyFill="1" applyBorder="1" applyAlignment="1">
      <alignment horizontal="center" vertical="center" wrapText="1"/>
    </xf>
    <xf numFmtId="0" fontId="35" fillId="0" borderId="0" xfId="14" applyFont="1" applyAlignment="1">
      <alignment horizontal="center"/>
    </xf>
    <xf numFmtId="165" fontId="35" fillId="5" borderId="0" xfId="0" applyNumberFormat="1" applyFont="1" applyFill="1" applyBorder="1" applyAlignment="1">
      <alignment horizontal="right"/>
    </xf>
    <xf numFmtId="165" fontId="35" fillId="5" borderId="19" xfId="0" applyNumberFormat="1" applyFont="1" applyFill="1" applyBorder="1" applyAlignment="1">
      <alignment horizontal="right"/>
    </xf>
    <xf numFmtId="0" fontId="35" fillId="6" borderId="19" xfId="15" applyFont="1" applyFill="1" applyBorder="1" applyAlignment="1">
      <alignment horizontal="center" vertical="center" wrapText="1"/>
    </xf>
    <xf numFmtId="0" fontId="35" fillId="0" borderId="20" xfId="14" applyFont="1" applyBorder="1" applyAlignment="1">
      <alignment horizontal="center"/>
    </xf>
    <xf numFmtId="0" fontId="43" fillId="0" borderId="24" xfId="14" applyFont="1" applyBorder="1" applyAlignment="1">
      <alignment horizontal="left" wrapText="1"/>
    </xf>
    <xf numFmtId="165" fontId="35" fillId="7" borderId="20" xfId="14" applyNumberFormat="1" applyFont="1" applyFill="1" applyBorder="1" applyAlignment="1">
      <alignment horizontal="center"/>
    </xf>
    <xf numFmtId="165" fontId="35" fillId="5" borderId="20" xfId="14" applyNumberFormat="1" applyFont="1" applyFill="1" applyBorder="1" applyAlignment="1">
      <alignment horizontal="center"/>
    </xf>
    <xf numFmtId="0" fontId="43" fillId="7" borderId="24" xfId="14" applyFont="1" applyFill="1" applyBorder="1" applyAlignment="1">
      <alignment horizontal="left" wrapText="1"/>
    </xf>
    <xf numFmtId="0" fontId="35" fillId="0" borderId="32" xfId="14" applyFont="1" applyBorder="1" applyAlignment="1">
      <alignment horizontal="center"/>
    </xf>
    <xf numFmtId="0" fontId="35" fillId="7" borderId="20" xfId="14" applyFont="1" applyFill="1" applyBorder="1" applyAlignment="1">
      <alignment horizontal="center" vertical="center"/>
    </xf>
    <xf numFmtId="0" fontId="35" fillId="5" borderId="20" xfId="14" applyFont="1" applyFill="1" applyBorder="1" applyAlignment="1">
      <alignment horizontal="center" vertical="center"/>
    </xf>
    <xf numFmtId="0" fontId="35" fillId="7" borderId="19" xfId="14" applyFont="1" applyFill="1" applyBorder="1" applyAlignment="1">
      <alignment horizontal="center" vertical="center"/>
    </xf>
    <xf numFmtId="0" fontId="35" fillId="4" borderId="21" xfId="0" applyFont="1" applyFill="1" applyBorder="1" applyAlignment="1">
      <alignment horizontal="center"/>
    </xf>
    <xf numFmtId="0" fontId="20" fillId="0" borderId="0" xfId="23" applyFont="1" applyFill="1" applyAlignment="1">
      <alignment horizontal="left" vertical="top" wrapText="1"/>
    </xf>
    <xf numFmtId="0" fontId="20" fillId="0" borderId="0" xfId="23" applyFont="1" applyFill="1" applyAlignment="1">
      <alignment horizontal="justify" vertical="top" wrapText="1"/>
    </xf>
    <xf numFmtId="0" fontId="43" fillId="0" borderId="24" xfId="14" applyFont="1" applyFill="1" applyBorder="1" applyAlignment="1">
      <alignment wrapText="1"/>
    </xf>
    <xf numFmtId="0" fontId="0" fillId="0" borderId="24" xfId="0" applyBorder="1" applyAlignment="1"/>
    <xf numFmtId="165" fontId="35" fillId="0" borderId="20" xfId="14" applyNumberFormat="1" applyFont="1" applyFill="1" applyBorder="1" applyAlignment="1">
      <alignment horizontal="center"/>
    </xf>
    <xf numFmtId="0" fontId="20" fillId="0" borderId="0" xfId="14" applyFont="1" applyFill="1" applyAlignment="1">
      <alignment horizontal="left" vertical="top" wrapText="1"/>
    </xf>
    <xf numFmtId="0" fontId="35" fillId="0" borderId="19" xfId="14" applyFont="1" applyFill="1" applyBorder="1" applyAlignment="1">
      <alignment horizontal="center" vertical="center"/>
    </xf>
  </cellXfs>
  <cellStyles count="87">
    <cellStyle name="_Table" xfId="24" xr:uid="{00000000-0005-0000-0000-000000000000}"/>
    <cellStyle name="Collegamento ipertestuale" xfId="1" builtinId="8" customBuiltin="1"/>
    <cellStyle name="Collegamento ipertestuale 2" xfId="63" xr:uid="{63D79907-E232-438F-BB8D-58DDEBB76F1D}"/>
    <cellStyle name="Comma" xfId="54" xr:uid="{00000000-0005-0000-0000-000002000000}"/>
    <cellStyle name="Comma 2" xfId="2" xr:uid="{00000000-0005-0000-0000-000003000000}"/>
    <cellStyle name="Comma 3" xfId="43" xr:uid="{66358464-448E-49C3-A1AF-B7EAAC84466F}"/>
    <cellStyle name="Comma 4" xfId="35" xr:uid="{6653FA65-2B78-4062-AE54-036167676509}"/>
    <cellStyle name="Euro" xfId="25" xr:uid="{00000000-0005-0000-0000-000004000000}"/>
    <cellStyle name="Euro 2" xfId="55" xr:uid="{2F244456-9FFD-469A-AEED-5F5A62A2CA9D}"/>
    <cellStyle name="Migliaia" xfId="86" builtinId="3"/>
    <cellStyle name="Migliaia [0] 2" xfId="3" xr:uid="{00000000-0005-0000-0000-000006000000}"/>
    <cellStyle name="Migliaia [0] 3" xfId="4" xr:uid="{00000000-0005-0000-0000-000007000000}"/>
    <cellStyle name="Migliaia [0] 3 2" xfId="44" xr:uid="{BDE1154A-ADFB-46EE-9987-8C1E0B72292B}"/>
    <cellStyle name="Migliaia [0] 3 3" xfId="36" xr:uid="{05A8CCCE-81FF-4C66-A0BF-A9041162A925}"/>
    <cellStyle name="Migliaia [0] 4" xfId="5" xr:uid="{00000000-0005-0000-0000-000008000000}"/>
    <cellStyle name="Migliaia [0] 4 2" xfId="6" xr:uid="{00000000-0005-0000-0000-000009000000}"/>
    <cellStyle name="Migliaia 10" xfId="56" xr:uid="{87BB6BE1-67EF-4932-82F9-A4862E57B12A}"/>
    <cellStyle name="Migliaia 10 2" xfId="34" xr:uid="{00000000-0005-0000-0000-00000A000000}"/>
    <cellStyle name="Migliaia 11" xfId="57" xr:uid="{3D799A28-FF06-4EF4-B1A1-B125B6AD5FC7}"/>
    <cellStyle name="Migliaia 12" xfId="61" xr:uid="{D6C41B40-4DE1-48B6-8F26-04CC404211B7}"/>
    <cellStyle name="Migliaia 2" xfId="7" xr:uid="{00000000-0005-0000-0000-00000B000000}"/>
    <cellStyle name="Migliaia 3" xfId="8" xr:uid="{00000000-0005-0000-0000-00000C000000}"/>
    <cellStyle name="Migliaia 3 2" xfId="79" xr:uid="{ACD30165-B229-44E2-838C-E9BAFB8E394F}"/>
    <cellStyle name="Migliaia 3 2 2" xfId="81" xr:uid="{DADC9648-54B9-47D0-9179-FDDB016FD0EA}"/>
    <cellStyle name="Migliaia 3 2 3" xfId="83" xr:uid="{69C9DDC6-2275-48E2-AF11-52B1CB4C5B0E}"/>
    <cellStyle name="Migliaia 3 3" xfId="77" xr:uid="{19070772-7C34-46FB-A8C3-1DC7862CBA2E}"/>
    <cellStyle name="Migliaia 3 4" xfId="80" xr:uid="{76E0E1D1-E83C-471C-A99E-3D85240E5AF0}"/>
    <cellStyle name="Migliaia 3 5" xfId="82" xr:uid="{AC79C204-B59B-470A-8371-B3EA4BB18888}"/>
    <cellStyle name="Migliaia 3 6" xfId="65" xr:uid="{B3CD9DB6-8C44-49B4-84DF-D1949DABF52B}"/>
    <cellStyle name="Migliaia 4" xfId="9" xr:uid="{00000000-0005-0000-0000-00000D000000}"/>
    <cellStyle name="Migliaia 5" xfId="10" xr:uid="{00000000-0005-0000-0000-00000E000000}"/>
    <cellStyle name="Migliaia 6" xfId="11" xr:uid="{00000000-0005-0000-0000-00000F000000}"/>
    <cellStyle name="Migliaia 6 2" xfId="45" xr:uid="{57D36D38-2DE5-40F7-8BF5-8F0A9973E797}"/>
    <cellStyle name="Migliaia 6 3" xfId="37" xr:uid="{9E89DF88-F0C3-43FC-9DFC-3CBBFD724634}"/>
    <cellStyle name="Migliaia 7" xfId="26" xr:uid="{00000000-0005-0000-0000-000010000000}"/>
    <cellStyle name="Migliaia 8" xfId="27" xr:uid="{00000000-0005-0000-0000-000011000000}"/>
    <cellStyle name="Migliaia 9" xfId="50" xr:uid="{17CCC10E-0818-4FB8-941D-A9D80BDDA37F}"/>
    <cellStyle name="Normal 2" xfId="12" xr:uid="{00000000-0005-0000-0000-000012000000}"/>
    <cellStyle name="Normale" xfId="0" builtinId="0"/>
    <cellStyle name="Normale 10" xfId="60" xr:uid="{EAAC69DB-B07C-4F6D-870C-CE6BA7973DFC}"/>
    <cellStyle name="Normale 10 2" xfId="28" xr:uid="{00000000-0005-0000-0000-000014000000}"/>
    <cellStyle name="Normale 11 2" xfId="29" xr:uid="{00000000-0005-0000-0000-000015000000}"/>
    <cellStyle name="Normale 16" xfId="33" xr:uid="{00000000-0005-0000-0000-000016000000}"/>
    <cellStyle name="Normale 2" xfId="13" xr:uid="{00000000-0005-0000-0000-000017000000}"/>
    <cellStyle name="Normale 2 2" xfId="14" xr:uid="{00000000-0005-0000-0000-000018000000}"/>
    <cellStyle name="Normale 24" xfId="84" xr:uid="{FD0A04B8-C8FF-4EB4-A2A7-1D724C8888A4}"/>
    <cellStyle name="Normale 3" xfId="15" xr:uid="{00000000-0005-0000-0000-000019000000}"/>
    <cellStyle name="Normale 4" xfId="16" xr:uid="{00000000-0005-0000-0000-00001A000000}"/>
    <cellStyle name="Normale 4 2" xfId="17" xr:uid="{00000000-0005-0000-0000-00001B000000}"/>
    <cellStyle name="Normale 5" xfId="23" xr:uid="{00000000-0005-0000-0000-00001C000000}"/>
    <cellStyle name="Normale 5 2" xfId="18" xr:uid="{00000000-0005-0000-0000-00001D000000}"/>
    <cellStyle name="Normale 5 3" xfId="46" xr:uid="{84C8AD05-4E33-4FF6-87FA-9840FDD9B989}"/>
    <cellStyle name="Normale 5 4" xfId="39" xr:uid="{0E57958C-A60A-4722-9FDD-B31D1954DC8B}"/>
    <cellStyle name="Normale 5 5" xfId="53" xr:uid="{EE3B5FDC-C42C-4774-8352-77F52013D03E}"/>
    <cellStyle name="Normale 5 6" xfId="62" xr:uid="{6E0809F5-ECD7-4D55-8C89-2600EFCD0410}"/>
    <cellStyle name="Normale 6" xfId="31" xr:uid="{00000000-0005-0000-0000-00001E000000}"/>
    <cellStyle name="Normale 6 2" xfId="47" xr:uid="{2564C17D-642C-46A8-BD6E-218CFCA8DC41}"/>
    <cellStyle name="Normale 6 2 2" xfId="78" xr:uid="{36AAD161-4867-4DC3-990C-81251AE29A94}"/>
    <cellStyle name="Normale 6 2 6" xfId="85" xr:uid="{C5227581-7D52-40D9-BFED-583CA4E85A7C}"/>
    <cellStyle name="Normale 6 3" xfId="40" xr:uid="{18F9A147-B376-4A02-894D-7C20C9CD2B4E}"/>
    <cellStyle name="Normale 6 3 2" xfId="76" xr:uid="{80096A1F-BA83-4BDF-A144-F4546CDBD391}"/>
    <cellStyle name="Normale 6 4" xfId="64" xr:uid="{92F097D2-8FBC-4DA1-8DFD-638C2564202B}"/>
    <cellStyle name="Normale 7" xfId="48" xr:uid="{DE01F0E0-60D3-444B-A7BA-718155478B3C}"/>
    <cellStyle name="Normale 8" xfId="49" xr:uid="{FAD029CA-13F8-4016-B01A-033735290C1F}"/>
    <cellStyle name="Normale 9" xfId="52" xr:uid="{E20B2A6A-BB0C-4972-94FF-49BD09736698}"/>
    <cellStyle name="Percent 2" xfId="19" xr:uid="{00000000-0005-0000-0000-000021000000}"/>
    <cellStyle name="Percentuale" xfId="30" builtinId="5"/>
    <cellStyle name="Percentuale 2" xfId="20" xr:uid="{00000000-0005-0000-0000-000023000000}"/>
    <cellStyle name="Percentuale 2 4" xfId="41" xr:uid="{2DB141E1-AB83-46EA-9666-B4BCCF7400EB}"/>
    <cellStyle name="Percentuale 3" xfId="21" xr:uid="{00000000-0005-0000-0000-000024000000}"/>
    <cellStyle name="Percentuale 4" xfId="22" xr:uid="{00000000-0005-0000-0000-000025000000}"/>
    <cellStyle name="Percentuale 4 2" xfId="42" xr:uid="{8A074333-9F2E-49BE-BBEE-E70A625F9315}"/>
    <cellStyle name="Percentuale 4 3" xfId="38" xr:uid="{6281FFD2-65B5-429F-A166-37E2EB084441}"/>
    <cellStyle name="Percentuale 5" xfId="32" xr:uid="{00000000-0005-0000-0000-000026000000}"/>
    <cellStyle name="Percentuale 6" xfId="51" xr:uid="{0E934841-20BD-41AC-99F6-31E5DD8E8868}"/>
    <cellStyle name="SAPDataCell" xfId="68" xr:uid="{68B841F2-385A-4AB2-BAAB-7863A2B59562}"/>
    <cellStyle name="SAPDimensionCell" xfId="72" xr:uid="{7ED83308-DF60-42B0-BA2C-F0AD2F92D341}"/>
    <cellStyle name="SAPEmphasized" xfId="59" xr:uid="{5F57BC13-5418-45A3-9A30-4DFB5DA06C3E}"/>
    <cellStyle name="SAPFormula" xfId="71" xr:uid="{F5ADC239-BB93-4379-99BB-AB740B6BF41E}"/>
    <cellStyle name="SAPGroupingFillCell" xfId="74" xr:uid="{8FCCE4FC-7940-42A0-89CA-87937BCAA9D2}"/>
    <cellStyle name="SAPHierarchyCell0" xfId="75" xr:uid="{2232B55F-AC19-4E5E-9DD0-B24FEEC068AA}"/>
    <cellStyle name="SAPHierarchyCell1" xfId="69" xr:uid="{F5D00A88-62F5-454C-A136-36AF3DE772F7}"/>
    <cellStyle name="SAPHierarchyCell2" xfId="66" xr:uid="{258D06A9-A600-4566-8FC7-C54C834582BB}"/>
    <cellStyle name="SAPHierarchyCell3" xfId="67" xr:uid="{D81CA7FA-1659-48C9-8164-83EC6E43C2B4}"/>
    <cellStyle name="SAPHierarchyCell4" xfId="58" xr:uid="{D0050814-6C66-4DCD-B61A-CD1325DF1651}"/>
    <cellStyle name="SAPMemberTotalCell" xfId="70" xr:uid="{F1CAA6BA-3592-4953-932E-786CA533F557}"/>
    <cellStyle name="SNAM intestazione" xfId="73" xr:uid="{B93DDD98-0F8D-4FFE-97BF-21EA4CA1DCDD}"/>
  </cellStyles>
  <dxfs count="405">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s>
  <tableStyles count="0" defaultTableStyle="TableStyleMedium2" defaultPivotStyle="PivotStyleLight16"/>
  <colors>
    <mruColors>
      <color rgb="FFEDEDED"/>
      <color rgb="FFFFFFCC"/>
      <color rgb="FF706F6F"/>
      <color rgb="FF00609C"/>
      <color rgb="FF7F7F7F"/>
      <color rgb="FF009845"/>
      <color rgb="FF0042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3.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6.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57" Type="http://schemas.openxmlformats.org/officeDocument/2006/relationships/sharedStrings" Target="sharedStrings.xml"/><Relationship Id="rId61"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5.xml"/><Relationship Id="rId6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5</xdr:col>
      <xdr:colOff>401515</xdr:colOff>
      <xdr:row>12</xdr:row>
      <xdr:rowOff>101600</xdr:rowOff>
    </xdr:from>
    <xdr:to>
      <xdr:col>7</xdr:col>
      <xdr:colOff>152400</xdr:colOff>
      <xdr:row>12</xdr:row>
      <xdr:rowOff>101600</xdr:rowOff>
    </xdr:to>
    <xdr:cxnSp macro="">
      <xdr:nvCxnSpPr>
        <xdr:cNvPr id="3" name="Connettore 2 2">
          <a:extLst>
            <a:ext uri="{FF2B5EF4-FFF2-40B4-BE49-F238E27FC236}">
              <a16:creationId xmlns:a16="http://schemas.microsoft.com/office/drawing/2014/main" id="{00000000-0008-0000-2100-000003000000}"/>
            </a:ext>
          </a:extLst>
        </xdr:cNvPr>
        <xdr:cNvCxnSpPr/>
      </xdr:nvCxnSpPr>
      <xdr:spPr>
        <a:xfrm>
          <a:off x="7316665" y="2355850"/>
          <a:ext cx="103358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backupcianciusi\excel\modelloPian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nsv00mf_f\coge_snam\Modello%20Vecchio%20Pian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rv015it\cntrenergy\Documents%20and%20Settings\ax1giudima\Desktop\LOCAL.Giudice%20mauro%20acse\Matteo\PRYSMIAN\TDB_GRAFICI\Varianti_REC.%20EBITDA_02.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Startup" Target="POWER7.XLA"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nsv00qy_f\ambil_snam\ANNO%202018\BILANCIO%20RELAZIONI%20E%20RESOCONTI%20INTERMEDI\RELAZIONE%20FINANZIARIA%20ANNUALE\RELAZIONE%20SULLA%20GESTIONE\ENG\Copy%20of%205_Dati%20e%20iformazioni%20di%20sintes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sites/AMBIL_SNAM-MIG/Documenti%20condivisi/ANNO%202023/BILANCI%20E%20RELAZIONI/RELAZIONE%20SEMESTRALE/Tabelle%20semestrale%202023/2_a.Tabelle%20Bilancio%20Consolidato%20Semestrale,%20Prospett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sites/AMBIL_SNAM-MIG/Documenti%20condivisi/ANNO%202023/BILANCI%20E%20RELAZIONI/RELAZIONE%20SEMESTRALE/Tabelle%20semestrale%202023/Databook%20I%20H%202023_I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 cons."/>
      <sheetName val="Flussi&amp;Indici cons."/>
      <sheetName val="Forec."/>
      <sheetName val="Budget"/>
      <sheetName val="2001"/>
      <sheetName val="2002"/>
      <sheetName val="2003"/>
      <sheetName val="Investim."/>
      <sheetName val="E P"/>
      <sheetName val="GAS"/>
      <sheetName val="POWERGEN"/>
      <sheetName val="R&amp;M"/>
      <sheetName val="PETRO"/>
      <sheetName val="COSTRUZ."/>
      <sheetName val="INGEGN."/>
      <sheetName val="SOFID"/>
      <sheetName val="ENIFIN"/>
      <sheetName val="EIH"/>
      <sheetName val="ENICC"/>
      <sheetName val="ENITECNO"/>
      <sheetName val="ENICOM"/>
      <sheetName val="ENIDATA"/>
      <sheetName val="ENISUD"/>
      <sheetName val="ESA"/>
      <sheetName val="SIECO"/>
      <sheetName val="TECNOMARE"/>
      <sheetName val="CORPORATE"/>
      <sheetName val="CE cons_"/>
      <sheetName val="Flussi_Indici cons_"/>
      <sheetName val="Forec_"/>
      <sheetName val="Investim_"/>
      <sheetName val="R_M"/>
      <sheetName val="COSTRUZ_"/>
      <sheetName val="INGEGN_"/>
      <sheetName val="modelloPiano"/>
      <sheetName val="07.listini rete eni "/>
      <sheetName val="OPEX Split 12-15"/>
      <sheetName val="EUH Capital Injection Summary"/>
      <sheetName val="Budget 2010 a 70.000 t"/>
      <sheetName val="Forecast al 10-09-09"/>
      <sheetName val="CE_cons_6"/>
      <sheetName val="Flussi&amp;Indici_cons_3"/>
      <sheetName val="Forec_4"/>
      <sheetName val="Investim_4"/>
      <sheetName val="E_P3"/>
      <sheetName val="COSTRUZ_4"/>
      <sheetName val="INGEGN_4"/>
      <sheetName val="CE_cons_7"/>
      <sheetName val="Flussi_Indici_cons_3"/>
      <sheetName val="CE_cons_"/>
      <sheetName val="Flussi&amp;Indici_cons_"/>
      <sheetName val="Forec_1"/>
      <sheetName val="Investim_1"/>
      <sheetName val="E_P"/>
      <sheetName val="COSTRUZ_1"/>
      <sheetName val="INGEGN_1"/>
      <sheetName val="CE_cons_1"/>
      <sheetName val="Flussi_Indici_cons_"/>
      <sheetName val="CE_cons_4"/>
      <sheetName val="Flussi&amp;Indici_cons_2"/>
      <sheetName val="Forec_3"/>
      <sheetName val="Investim_3"/>
      <sheetName val="E_P2"/>
      <sheetName val="COSTRUZ_3"/>
      <sheetName val="INGEGN_3"/>
      <sheetName val="CE_cons_5"/>
      <sheetName val="Flussi_Indici_cons_2"/>
      <sheetName val="CE_cons_2"/>
      <sheetName val="Flussi&amp;Indici_cons_1"/>
      <sheetName val="Forec_2"/>
      <sheetName val="Investim_2"/>
      <sheetName val="E_P1"/>
      <sheetName val="COSTRUZ_2"/>
      <sheetName val="INGEGN_2"/>
      <sheetName val="CE_cons_3"/>
      <sheetName val="Flussi_Indici_cons_1"/>
      <sheetName val="CE_cons_8"/>
      <sheetName val="Flussi&amp;Indici_cons_4"/>
      <sheetName val="Forec_5"/>
      <sheetName val="Investim_5"/>
      <sheetName val="E_P4"/>
      <sheetName val="COSTRUZ_5"/>
      <sheetName val="INGEGN_5"/>
      <sheetName val="CE_cons_9"/>
      <sheetName val="Flussi_Indici_cons_4"/>
      <sheetName val="CE_cons_10"/>
      <sheetName val="Flussi&amp;Indici_cons_5"/>
      <sheetName val="Forec_6"/>
      <sheetName val="Investim_6"/>
      <sheetName val="E_P5"/>
      <sheetName val="COSTRUZ_6"/>
      <sheetName val="INGEGN_6"/>
      <sheetName val="CE_cons_11"/>
      <sheetName val="Flussi_Indici_cons_5"/>
      <sheetName val="2.b_OPEX &amp; SARAYACU"/>
      <sheetName val="Dettaglio Mozambico"/>
      <sheetName val="Sheet1"/>
      <sheetName val="CE_cons_12"/>
      <sheetName val="Flussi&amp;Indici_cons_6"/>
      <sheetName val="Forec_7"/>
      <sheetName val="Investim_7"/>
      <sheetName val="E_P6"/>
      <sheetName val="COSTRUZ_7"/>
      <sheetName val="INGEGN_7"/>
      <sheetName val="CE_cons_13"/>
      <sheetName val="Flussi_Indici_cons_6"/>
      <sheetName val="Foglio1"/>
      <sheetName val="Template"/>
      <sheetName val="Dropdowns"/>
      <sheetName val="CE_cons_14"/>
      <sheetName val="Flussi&amp;Indici_cons_7"/>
      <sheetName val="Forec_8"/>
      <sheetName val="Investim_8"/>
      <sheetName val="E_P7"/>
      <sheetName val="COSTRUZ_8"/>
      <sheetName val="INGEGN_8"/>
      <sheetName val="CE_cons_15"/>
      <sheetName val="Flussi_Indici_cons_7"/>
      <sheetName val="07_listini_rete_eni_"/>
      <sheetName val="OPEX_Split_12-15"/>
      <sheetName val="EUH_Capital_Injection_Summary"/>
      <sheetName val="2_b_OPEX_&amp;_SARAYACU"/>
      <sheetName val="Dettaglio_Mozambico"/>
      <sheetName val="Budget_2010_a_70_000_t"/>
      <sheetName val="Forecast_al_10-09-09"/>
      <sheetName val="CE_cons_16"/>
      <sheetName val="Flussi&amp;Indici_cons_8"/>
      <sheetName val="Forec_9"/>
      <sheetName val="Investim_9"/>
      <sheetName val="E_P8"/>
      <sheetName val="COSTRUZ_9"/>
      <sheetName val="INGEGN_9"/>
      <sheetName val="CE_cons_17"/>
      <sheetName val="Flussi_Indici_cons_8"/>
      <sheetName val="07_listini_rete_eni_1"/>
      <sheetName val="OPEX_Split_12-151"/>
      <sheetName val="EUH_Capital_Injection_Summary1"/>
      <sheetName val="2_b_OPEX_&amp;_SARAYACU1"/>
      <sheetName val="Budget_2010_a_70_000_t1"/>
      <sheetName val="Forecast_al_10-09-091"/>
      <sheetName val="Dettaglio_Mozambico1"/>
      <sheetName val="Sage"/>
      <sheetName val="CE_cons_18"/>
      <sheetName val="Flussi&amp;Indici_cons_9"/>
      <sheetName val="Forec_10"/>
      <sheetName val="Investim_10"/>
      <sheetName val="E_P9"/>
      <sheetName val="COSTRUZ_10"/>
      <sheetName val="INGEGN_10"/>
      <sheetName val="CE_cons_19"/>
      <sheetName val="Flussi_Indici_cons_9"/>
      <sheetName val="07_listini_rete_eni_2"/>
      <sheetName val="EUH_Capital_Injection_Summary2"/>
      <sheetName val="OPEX_Split_12-152"/>
      <sheetName val="2_b_OPEX_&amp;_SARAYACU2"/>
      <sheetName val="Budget_2010_a_70_000_t2"/>
      <sheetName val="Forecast_al_10-09-092"/>
      <sheetName val="Dettaglio_Mozambico2"/>
      <sheetName val="CE_cons_20"/>
      <sheetName val="Flussi&amp;Indici_cons_10"/>
      <sheetName val="Forec_11"/>
      <sheetName val="Investim_11"/>
      <sheetName val="E_P10"/>
      <sheetName val="COSTRUZ_11"/>
      <sheetName val="INGEGN_11"/>
      <sheetName val="CE_cons_21"/>
      <sheetName val="Flussi_Indici_cons_10"/>
      <sheetName val="07_listini_rete_eni_3"/>
      <sheetName val="EUH_Capital_Injection_Summary3"/>
      <sheetName val="OPEX_Split_12-153"/>
      <sheetName val="2_b_OPEX_&amp;_SARAYACU3"/>
      <sheetName val="Budget_2010_a_70_000_t3"/>
      <sheetName val="Forecast_al_10-09-093"/>
      <sheetName val="Dettaglio_Mozambico3"/>
      <sheetName val="LBA"/>
      <sheetName val="18 MC HIS"/>
      <sheetName val="22 FIX COSTS PERIOD "/>
      <sheetName val="21 FIX COSTS HIS"/>
      <sheetName val="24 HIS HR"/>
      <sheetName val="29 EBIT ACT"/>
      <sheetName val="30 EBIT ACT VAR"/>
      <sheetName val="17 REVENUE"/>
      <sheetName val="Company list"/>
      <sheetName val="EID ROLLING PLAN 21-24"/>
      <sheetName val="ENINEXT ROLLING PLAN 21-24"/>
      <sheetName val="MAIN"/>
      <sheetName val="Domini"/>
      <sheetName val="Company_list"/>
      <sheetName val="Company_list1"/>
      <sheetName val="CE_cons_22"/>
      <sheetName val="Flussi&amp;Indici_cons_11"/>
      <sheetName val="Forec_12"/>
      <sheetName val="Investim_12"/>
      <sheetName val="E_P11"/>
      <sheetName val="COSTRUZ_12"/>
      <sheetName val="INGEGN_12"/>
      <sheetName val="CE_cons_23"/>
      <sheetName val="Flussi_Indici_cons_11"/>
      <sheetName val="07_listini_rete_eni_4"/>
      <sheetName val="OPEX_Split_12-154"/>
      <sheetName val="EUH_Capital_Injection_Summary4"/>
      <sheetName val="Budget_2010_a_70_000_t4"/>
      <sheetName val="Forecast_al_10-09-094"/>
      <sheetName val="2_b_OPEX_&amp;_SARAYACU4"/>
      <sheetName val="Dettaglio_Mozambico4"/>
      <sheetName val="18_MC_HIS"/>
      <sheetName val="22_FIX_COSTS_PERIOD_"/>
      <sheetName val="21_FIX_COSTS_HIS"/>
      <sheetName val="24_HIS_HR"/>
      <sheetName val="29_EBIT_ACT"/>
      <sheetName val="30_EBIT_ACT_VAR"/>
      <sheetName val="17_REVENUE"/>
      <sheetName val="CE_cons_24"/>
      <sheetName val="Flussi&amp;Indici_cons_12"/>
      <sheetName val="Forec_13"/>
      <sheetName val="Investim_13"/>
      <sheetName val="E_P12"/>
      <sheetName val="COSTRUZ_13"/>
      <sheetName val="INGEGN_13"/>
      <sheetName val="CE_cons_25"/>
      <sheetName val="Flussi_Indici_cons_12"/>
      <sheetName val="07_listini_rete_eni_5"/>
      <sheetName val="OPEX_Split_12-155"/>
      <sheetName val="EUH_Capital_Injection_Summary5"/>
      <sheetName val="Budget_2010_a_70_000_t5"/>
      <sheetName val="Forecast_al_10-09-095"/>
      <sheetName val="2_b_OPEX_&amp;_SARAYACU5"/>
      <sheetName val="Dettaglio_Mozambico5"/>
      <sheetName val="18_MC_HIS1"/>
      <sheetName val="22_FIX_COSTS_PERIOD_1"/>
      <sheetName val="21_FIX_COSTS_HIS1"/>
      <sheetName val="24_HIS_HR1"/>
      <sheetName val="29_EBIT_ACT1"/>
      <sheetName val="30_EBIT_ACT_VAR1"/>
      <sheetName val="17_REVENUE1"/>
      <sheetName val="CE_cons_30"/>
      <sheetName val="Flussi&amp;Indici_cons_15"/>
      <sheetName val="Forec_16"/>
      <sheetName val="Investim_16"/>
      <sheetName val="E_P15"/>
      <sheetName val="COSTRUZ_16"/>
      <sheetName val="INGEGN_16"/>
      <sheetName val="CE_cons_31"/>
      <sheetName val="Flussi_Indici_cons_15"/>
      <sheetName val="07_listini_rete_eni_8"/>
      <sheetName val="EUH_Capital_Injection_Summary8"/>
      <sheetName val="OPEX_Split_12-158"/>
      <sheetName val="2_b_OPEX_&amp;_SARAYACU8"/>
      <sheetName val="Budget_2010_a_70_000_t8"/>
      <sheetName val="Forecast_al_10-09-098"/>
      <sheetName val="Dettaglio_Mozambico8"/>
      <sheetName val="CE_cons_28"/>
      <sheetName val="Flussi&amp;Indici_cons_14"/>
      <sheetName val="Forec_15"/>
      <sheetName val="Investim_15"/>
      <sheetName val="E_P14"/>
      <sheetName val="COSTRUZ_15"/>
      <sheetName val="INGEGN_15"/>
      <sheetName val="CE_cons_29"/>
      <sheetName val="Flussi_Indici_cons_14"/>
      <sheetName val="07_listini_rete_eni_7"/>
      <sheetName val="EUH_Capital_Injection_Summary7"/>
      <sheetName val="OPEX_Split_12-157"/>
      <sheetName val="2_b_OPEX_&amp;_SARAYACU7"/>
      <sheetName val="Budget_2010_a_70_000_t7"/>
      <sheetName val="Forecast_al_10-09-097"/>
      <sheetName val="Dettaglio_Mozambico7"/>
      <sheetName val="CE_cons_26"/>
      <sheetName val="Flussi&amp;Indici_cons_13"/>
      <sheetName val="Forec_14"/>
      <sheetName val="Investim_14"/>
      <sheetName val="E_P13"/>
      <sheetName val="COSTRUZ_14"/>
      <sheetName val="INGEGN_14"/>
      <sheetName val="CE_cons_27"/>
      <sheetName val="Flussi_Indici_cons_13"/>
      <sheetName val="07_listini_rete_eni_6"/>
      <sheetName val="EUH_Capital_Injection_Summary6"/>
      <sheetName val="OPEX_Split_12-156"/>
      <sheetName val="2_b_OPEX_&amp;_SARAYACU6"/>
      <sheetName val="Budget_2010_a_70_000_t6"/>
      <sheetName val="Forecast_al_10-09-096"/>
      <sheetName val="Dettaglio_Mozambico6"/>
      <sheetName val="CE_cons_34"/>
      <sheetName val="Flussi&amp;Indici_cons_17"/>
      <sheetName val="Forec_18"/>
      <sheetName val="Investim_18"/>
      <sheetName val="E_P17"/>
      <sheetName val="COSTRUZ_18"/>
      <sheetName val="INGEGN_18"/>
      <sheetName val="CE_cons_35"/>
      <sheetName val="Flussi_Indici_cons_17"/>
      <sheetName val="07_listini_rete_eni_10"/>
      <sheetName val="EUH_Capital_Injection_Summary10"/>
      <sheetName val="OPEX_Split_12-1510"/>
      <sheetName val="2_b_OPEX_&amp;_SARAYACU10"/>
      <sheetName val="Budget_2010_a_70_000_t10"/>
      <sheetName val="Forecast_al_10-09-0910"/>
      <sheetName val="Dettaglio_Mozambico10"/>
      <sheetName val="CE_cons_32"/>
      <sheetName val="Flussi&amp;Indici_cons_16"/>
      <sheetName val="Forec_17"/>
      <sheetName val="Investim_17"/>
      <sheetName val="E_P16"/>
      <sheetName val="COSTRUZ_17"/>
      <sheetName val="INGEGN_17"/>
      <sheetName val="CE_cons_33"/>
      <sheetName val="Flussi_Indici_cons_16"/>
      <sheetName val="07_listini_rete_eni_9"/>
      <sheetName val="EUH_Capital_Injection_Summary9"/>
      <sheetName val="OPEX_Split_12-159"/>
      <sheetName val="2_b_OPEX_&amp;_SARAYACU9"/>
      <sheetName val="Budget_2010_a_70_000_t9"/>
      <sheetName val="Forecast_al_10-09-099"/>
      <sheetName val="Dettaglio_Mozambico9"/>
      <sheetName val="CE_cons_36"/>
      <sheetName val="Flussi&amp;Indici_cons_18"/>
      <sheetName val="Forec_19"/>
      <sheetName val="Investim_19"/>
      <sheetName val="E_P18"/>
      <sheetName val="COSTRUZ_19"/>
      <sheetName val="INGEGN_19"/>
      <sheetName val="CE_cons_37"/>
      <sheetName val="Flussi_Indici_cons_18"/>
      <sheetName val="07_listini_rete_eni_11"/>
      <sheetName val="EUH_Capital_Injection_Summary11"/>
      <sheetName val="OPEX_Split_12-1511"/>
      <sheetName val="2_b_OPEX_&amp;_SARAYACU11"/>
      <sheetName val="Budget_2010_a_70_000_t11"/>
      <sheetName val="Forecast_al_10-09-0911"/>
      <sheetName val="Dettaglio_Mozambico11"/>
      <sheetName val="Sheet2"/>
      <sheetName val="Récap TOPIC"/>
      <sheetName val="CE_cons_38"/>
      <sheetName val="Flussi&amp;Indici_cons_19"/>
      <sheetName val="Forec_20"/>
      <sheetName val="Investim_20"/>
      <sheetName val="E_P19"/>
      <sheetName val="COSTRUZ_20"/>
      <sheetName val="INGEGN_20"/>
      <sheetName val="CE_cons_39"/>
      <sheetName val="Flussi_Indici_cons_19"/>
      <sheetName val="07_listini_rete_eni_12"/>
      <sheetName val="OPEX_Split_12-1512"/>
      <sheetName val="EUH_Capital_Injection_Summary12"/>
      <sheetName val="2_b_OPEX_&amp;_SARAYACU12"/>
      <sheetName val="Budget_2010_a_70_000_t12"/>
      <sheetName val="Forecast_al_10-09-0912"/>
      <sheetName val="Dettaglio_Mozambico12"/>
      <sheetName val="EID_ROLLING_PLAN_21-24"/>
      <sheetName val="ENINEXT_ROLLING_PLAN_21-24"/>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 val="Consolidato"/>
      <sheetName val="Forec."/>
      <sheetName val="2002"/>
      <sheetName val="2003"/>
      <sheetName val="2004"/>
      <sheetName val="2005"/>
      <sheetName val="E P"/>
      <sheetName val="GAS"/>
      <sheetName val="ELETTRICO"/>
      <sheetName val="R&amp;M"/>
      <sheetName val="PETRO"/>
      <sheetName val="COSTRUZ."/>
      <sheetName val="INGEGN."/>
      <sheetName val="SOFID"/>
      <sheetName val="ENIFIN"/>
      <sheetName val="EIH"/>
      <sheetName val="ENIBANK"/>
      <sheetName val="ENITECNO"/>
      <sheetName val="ENICOM"/>
      <sheetName val="ENIDATA"/>
      <sheetName val="ENISUD+ENIRIS"/>
      <sheetName val="ESA"/>
      <sheetName val="Eurosolare"/>
      <sheetName val="SIECO"/>
      <sheetName val="TECNOMARE"/>
      <sheetName val="CORPORATE"/>
      <sheetName val="Acquis.E&amp;P+Gas"/>
      <sheetName val="Acquis.E&amp;P"/>
      <sheetName val="Acquis. Gas."/>
      <sheetName val="Investim."/>
      <sheetName val="Hurdle Rate"/>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Query#"/>
      <sheetName val="QUERY"/>
      <sheetName val="MP"/>
      <sheetName val="PY"/>
      <sheetName val="Varianti PBIT"/>
      <sheetName val="MP Graph"/>
      <sheetName val="PY Graph"/>
      <sheetName val="Varianti_PBIT"/>
      <sheetName val="MP_Graph"/>
      <sheetName val="PY_Graph"/>
    </sheetNames>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WER7"/>
      <sheetName val="Dati_Bloomberg"/>
      <sheetName val="comps LFY+"/>
      <sheetName val="HDI implied"/>
      <sheetName val="Dati"/>
      <sheetName val="Public Comps"/>
      <sheetName val="CD+Viasat"/>
      <sheetName val="CD Summary P&amp;L"/>
      <sheetName val="Assumptions CD"/>
      <sheetName val="D&amp;A"/>
      <sheetName val="IS"/>
      <sheetName val="Assumptions"/>
      <sheetName val="REV"/>
      <sheetName val="Détail mensuel"/>
      <sheetName val="Personalizza"/>
      <sheetName val="Control Switch"/>
      <sheetName val="Index utilityvsMIB30"/>
      <sheetName val="Dividend Analysis Assumptions"/>
      <sheetName val="DCF Output"/>
      <sheetName val="Casto Fin"/>
      <sheetName val="POWER7.XLA"/>
      <sheetName val="Operational Input"/>
      <sheetName val="Summary"/>
      <sheetName val="Sources &amp; Uses"/>
      <sheetName val="Financing"/>
      <sheetName val="Summary Results"/>
      <sheetName val="\\srvfs2\PianificazioneControll"/>
      <sheetName val="#RIF"/>
      <sheetName val="comps_LFY+"/>
      <sheetName val="HDI_implied"/>
      <sheetName val="Public_Comps"/>
      <sheetName val="CD_Summary_P&amp;L"/>
      <sheetName val="Assumptions_CD"/>
      <sheetName val="CAMBI"/>
      <sheetName val="Capital"/>
      <sheetName val="Preliminary Info"/>
      <sheetName val="Données Spéc."/>
      <sheetName val="Test"/>
      <sheetName val="TYPES"/>
      <sheetName val="Dividend_Analysis_Assumptions"/>
      <sheetName val="DCF_Output"/>
      <sheetName val="Casto_Fin"/>
      <sheetName val="Dividend_Analysis_Assumptions1"/>
      <sheetName val="DCF_Output1"/>
      <sheetName val="Casto_Fin1"/>
      <sheetName val="#REF"/>
      <sheetName val="SETTORE"/>
      <sheetName val="Canoni abbonamento"/>
      <sheetName val="Average Mkt cap"/>
      <sheetName val="comps_LFY+1"/>
      <sheetName val="HDI_implied1"/>
      <sheetName val="Public_Comps1"/>
      <sheetName val="CD_Summary_P&amp;L1"/>
      <sheetName val="Assumptions_CD1"/>
      <sheetName val="Operational_Input"/>
      <sheetName val="Sources_&amp;_Uses"/>
      <sheetName val="Summary_Results"/>
      <sheetName val="Preliminary_Info"/>
      <sheetName val="Détail_mensuel"/>
      <sheetName val="Control_Switch"/>
      <sheetName val="Index_utilityvsMIB30"/>
      <sheetName val="POWER7_XLA"/>
      <sheetName val="Controls"/>
      <sheetName val="line 2"/>
      <sheetName val="Données_Spéc_"/>
      <sheetName val="TABELLA_CONVERGENZA_CDC_SAP"/>
      <sheetName val="DCF_Output2"/>
      <sheetName val="Casto_Fin2"/>
      <sheetName val="Dividend_Analysis_Assumptions2"/>
      <sheetName val="Operating Scenario"/>
      <sheetName val="Offer &amp; Structure"/>
      <sheetName val="BUDGET Revenue"/>
      <sheetName val="Title"/>
      <sheetName val="CURRENT YEAR Revenue"/>
      <sheetName val="LAST YEAR Revenue"/>
      <sheetName val="PARAMETER"/>
      <sheetName val="AIZ graph"/>
      <sheetName val="Merger"/>
      <sheetName val="Società"/>
      <sheetName val="stato patrimoniale"/>
      <sheetName val="C.E. pluriennale"/>
      <sheetName val="Buyer - Input"/>
      <sheetName val="Target 1 - Input"/>
      <sheetName val="Target 2 - Input"/>
      <sheetName val="Target 3 - Input"/>
      <sheetName val="Target - Input - MODEL"/>
      <sheetName val="Funding - Input"/>
      <sheetName val="General assumptions - Input"/>
      <sheetName val="Buyer_-_Input"/>
      <sheetName val="Target_1_-_Input"/>
      <sheetName val="Target_2_-_Input"/>
      <sheetName val="Target_3_-_Input"/>
      <sheetName val="Target_-_Input_-_MODEL"/>
      <sheetName val="Funding_-_Input"/>
      <sheetName val="General_assumptions_-_Input"/>
      <sheetName val="MDCMEN"/>
      <sheetName val="RDOTOT"/>
      <sheetName val="Financial Statements"/>
      <sheetName val="Tableau in-output"/>
      <sheetName val="Lookup"/>
      <sheetName val="PREVISIONE CE"/>
      <sheetName val="RICAVI"/>
      <sheetName val="CF"/>
      <sheetName val="Foglio3"/>
      <sheetName val="Données_Spéc_1"/>
      <sheetName val="AIZ_graph"/>
      <sheetName val="Tableau_in-output"/>
      <sheetName val="definizioni"/>
      <sheetName val="PRC bank"/>
      <sheetName val="description"/>
      <sheetName val="POWER7_XLA1"/>
      <sheetName val="Values"/>
      <sheetName val="Lookups"/>
      <sheetName val="Peer1"/>
      <sheetName val="Peer10"/>
      <sheetName val="Peer11"/>
      <sheetName val="Peer12"/>
      <sheetName val="Peer13"/>
      <sheetName val="Peer14"/>
      <sheetName val="Peer15"/>
      <sheetName val="Peer16"/>
      <sheetName val="Peer17"/>
      <sheetName val="Peer18"/>
      <sheetName val="Peer19"/>
      <sheetName val="Peer2"/>
      <sheetName val="Peer20"/>
      <sheetName val="Peer3"/>
      <sheetName val="Peer4"/>
      <sheetName val="Peer5"/>
      <sheetName val="Peer6"/>
      <sheetName val="Peer7"/>
      <sheetName val="Peer8"/>
      <sheetName val="Peer9"/>
      <sheetName val="Source"/>
      <sheetName val="Equity Index"/>
      <sheetName val="Valuation"/>
      <sheetName val="Multiple 300619"/>
      <sheetName val="Multiple 311218"/>
      <sheetName val="Multiple 300618"/>
      <sheetName val="Multiple 311217"/>
      <sheetName val="Multiple 30062017"/>
      <sheetName val="Multiple 31072015"/>
      <sheetName val="Debt schedule"/>
      <sheetName val="OC AEX"/>
      <sheetName val="Investor Spreadsheet"/>
      <sheetName val="Atterrissage Mgmt 09 2019 &gt;&gt;&gt;"/>
      <sheetName val="PUBLICATION 09-2019"/>
      <sheetName val="VENTILATION CA (6)"/>
      <sheetName val="DETTES FINANCIERES (5)"/>
      <sheetName val="SERVICE DE LA DETTE"/>
      <sheetName val="Reporting Mgmt 06 2019 &gt;&gt;&gt;"/>
      <sheetName val="PUBLICATION (4)"/>
      <sheetName val="VENTILATION CA (4)"/>
      <sheetName val="MARGE (4)"/>
      <sheetName val="ACE (4)"/>
      <sheetName val="RH (4)"/>
      <sheetName val="DETTES FINANCIERES (4)"/>
      <sheetName val="CAPEX (4)"/>
      <sheetName val="Reporting Mgmt 03 2019 &gt;&gt;&gt;"/>
      <sheetName val="PUBLICATION (3)"/>
      <sheetName val="VENTILATION CA (3)"/>
      <sheetName val="MARGE (3)"/>
      <sheetName val="ACE (3)"/>
      <sheetName val="RH (3)"/>
      <sheetName val="DETTES FINANCIERES (3)"/>
      <sheetName val="CAPEX (3)"/>
      <sheetName val="Reporting Mgmt 12 2018 &gt;&gt;&gt;"/>
      <sheetName val="PUBLICATION (2)"/>
      <sheetName val="VENTILATION CA (2)"/>
      <sheetName val="MARGE (2)"/>
      <sheetName val="ACE (2)"/>
      <sheetName val="RH (2)"/>
      <sheetName val="DETTES FINANCIERES (2)"/>
      <sheetName val="CAPEX (2)"/>
      <sheetName val="BUDGET 2019"/>
      <sheetName val="Reporting Mgmt 09 2018 &gt;&gt;&gt;"/>
      <sheetName val="PUBLICATION AVEC JP"/>
      <sheetName val="PUBLICATION SANS JP"/>
      <sheetName val="Répartition CA 0918"/>
      <sheetName val="Reporting Mgmt 06 2018 &gt;&gt;&gt;"/>
      <sheetName val="PUBLICATION"/>
      <sheetName val="VENTILATION CA"/>
      <sheetName val="MARGE"/>
      <sheetName val="ACE"/>
      <sheetName val="RH"/>
      <sheetName val="DETTES FINANCIERES"/>
      <sheetName val="CAPEX"/>
      <sheetName val="Backup &gt;&gt;&gt;"/>
      <sheetName val="Table de capi"/>
      <sheetName val="P3A BELENOS &amp; BQ SENIOR"/>
      <sheetName val="P3A BELENOS"/>
      <sheetName val="Ratio"/>
      <sheetName val="Variation précédente version"/>
      <sheetName val="Chiffre d'Affaires"/>
      <sheetName val="Honoraires"/>
      <sheetName val="Clients"/>
      <sheetName val="Services de la dette I-C"/>
      <sheetName val="Investissement"/>
      <sheetName val="DAT"/>
      <sheetName val="Emprunt"/>
      <sheetName val="Dividend_Analysis_Assumptions3"/>
      <sheetName val="DCF_Output3"/>
      <sheetName val="Casto_Fin3"/>
      <sheetName val="comps_LFY+2"/>
      <sheetName val="HDI_implied2"/>
      <sheetName val="Public_Comps2"/>
      <sheetName val="CD_Summary_P&amp;L2"/>
      <sheetName val="Assumptions_CD2"/>
      <sheetName val="Détail_mensuel1"/>
      <sheetName val="Control_Switch1"/>
      <sheetName val="Preliminary_Info1"/>
      <sheetName val="Index_utilityvsMIB301"/>
      <sheetName val="Operational_Input1"/>
      <sheetName val="Sources_&amp;_Uses1"/>
      <sheetName val="Summary_Results1"/>
      <sheetName val="Statement of Cash Flows"/>
      <sheetName val="DB deb fin e MOL &gt; 0"/>
      <sheetName val="DB Deb Fin Netti"/>
      <sheetName val="AVP"/>
      <sheetName val="Tele2 Deals"/>
      <sheetName val="Sum Val"/>
      <sheetName val="Output"/>
      <sheetName val="Old vs New BP"/>
      <sheetName val="DCF"/>
      <sheetName val="ND and WC"/>
      <sheetName val="Comps Val"/>
      <sheetName val="Sum DCF"/>
      <sheetName val="Comps"/>
      <sheetName val=""/>
      <sheetName val="Calc_Annual"/>
      <sheetName val="Calc_Monthly (undisposed)"/>
      <sheetName val="SystemData"/>
      <sheetName val="HFM 2019 &amp; 2020 OEM"/>
      <sheetName val="HFM 2019 Y 2020 REN"/>
      <sheetName val="Organic Growth"/>
      <sheetName val="Market Share 2020"/>
      <sheetName val="Target Customers"/>
      <sheetName val="Target Customers (2)"/>
      <sheetName val="Go to market strategy"/>
      <sheetName val="Large Projects"/>
      <sheetName val="Products"/>
      <sheetName val="Strategic Growth"/>
      <sheetName val="Lead BS"/>
      <sheetName val="eLUXURY"/>
      <sheetName val="Average_Mkt_cap"/>
      <sheetName val="line_2"/>
      <sheetName val="Canoni_abbonamento"/>
      <sheetName val="stato_patrimoniale"/>
      <sheetName val="C_E__pluriennale"/>
      <sheetName val="Buyer_-_Input1"/>
      <sheetName val="Target_1_-_Input1"/>
      <sheetName val="Target_2_-_Input1"/>
      <sheetName val="Target_3_-_Input1"/>
      <sheetName val="Target_-_Input_-_MODEL1"/>
      <sheetName val="Funding_-_Input1"/>
      <sheetName val="General_assumptions_-_Input1"/>
      <sheetName val="Actuals (LY-1)"/>
      <sheetName val="Actuals (LY)"/>
      <sheetName val="Actuals (TY)"/>
      <sheetName val="Budget"/>
      <sheetName val="Control"/>
      <sheetName val="COBRE+"/>
      <sheetName val="ORIGEN-1"/>
      <sheetName val="si es REE"/>
      <sheetName val="UF ORI"/>
      <sheetName val="EL SERRALLO IB 19228"/>
      <sheetName val="ALMARAZ 20101"/>
      <sheetName val="LOS ALMENDROS 20102"/>
      <sheetName val="CARTAGENA ALJORRA"/>
      <sheetName val="VILLAVERDE PQ ING"/>
      <sheetName val="ITXASO"/>
      <sheetName val="NOUMOLES 20139"/>
      <sheetName val="HOSPITAL DE TOLEDO A 20048"/>
      <sheetName val="HOSPITAL DE TOLEDO B 20048"/>
      <sheetName val="FUENTE SAN LUIS IB 20048"/>
      <sheetName val="CONDOMINA 20033"/>
      <sheetName val="AV CIUDADELA"/>
      <sheetName val="VILLAGUTIERREZ-20116"/>
      <sheetName val="Temporal Site-Finlad 20041"/>
      <sheetName val="Hoja2"/>
      <sheetName val="PRYSMIAN UK 20049"/>
      <sheetName val="VILLANUEVA LOS LEONES-20084"/>
      <sheetName val="PALOS TORREARENILLAS"/>
      <sheetName val="MF - PALAU"/>
      <sheetName val="CAMPISABALOS-GUADALAJARA"/>
      <sheetName val="CANDINA"/>
      <sheetName val="POLIGONO C"/>
      <sheetName val="SOLIEDRA 19089"/>
      <sheetName val="San Marcos Sabon 20043"/>
      <sheetName val="FUENTE SAN LUIS 19227"/>
      <sheetName val="ESCOBAR 19217"/>
      <sheetName val="GALISTEO 20059"/>
      <sheetName val="OLIVA CORRALEJO 20024"/>
      <sheetName val="Macrosector"/>
      <sheetName val="SE NORTE"/>
      <sheetName val="EL SERRALLO - 19243"/>
      <sheetName val="Monterorrero - 19018"/>
      <sheetName val="RIBATEJO-19191"/>
      <sheetName val="EMERGENCY CABLES USA-19239"/>
      <sheetName val="EMERGENCY CABLES USA-19239 (2)"/>
      <sheetName val="Tias-Punta Grande-19222"/>
      <sheetName val="ATIOS-MONTOUTO-19223"/>
      <sheetName val="Puertollano Repsol-19196"/>
      <sheetName val="PUERTOLLANO- REPSOL"/>
      <sheetName val="IB STA POLA"/>
      <sheetName val="SEQUERO-LOS ARCOS-19167"/>
      <sheetName val="SALOBRAL-19051"/>
      <sheetName val="LA CABRERA-ALCALA"/>
      <sheetName val="AV 400KV LOE-SSR"/>
      <sheetName val="AQUA NUEVA 19193"/>
      <sheetName val="NAVATEJERA 19194"/>
      <sheetName val="EL PALMAR 19176"/>
      <sheetName val="TIAS-19129"/>
      <sheetName val="OLITE 19105"/>
      <sheetName val="Guixeres Badalona Canyet-19190"/>
      <sheetName val="Guixeres Badalona Canyet-19 (2)"/>
      <sheetName val="CARMONA-GUILLENA 19203"/>
      <sheetName val="PUERTO DEL ROSARIO 19175"/>
      <sheetName val="ORIBIO-19024"/>
      <sheetName val="NESTLE -19192"/>
      <sheetName val="EL PALMAR IB 19123 (2)"/>
      <sheetName val="HIPICA IB 19123"/>
      <sheetName val="HENARES IB 19123"/>
      <sheetName val="MONLORA 19108"/>
      <sheetName val="OUROL 19154"/>
      <sheetName val="Besós-Gramanet 3-19083 (2)"/>
      <sheetName val="Capsor BOB MOVILES IT-TERNA"/>
      <sheetName val="PUENTE LA REINA"/>
      <sheetName val="AV EL PALMAR"/>
      <sheetName val="AYALA"/>
      <sheetName val="AYALA ST 19102"/>
      <sheetName val="BENIFERRI ELIANA 19081"/>
      <sheetName val="COVESTRO-19076"/>
      <sheetName val="By-Pass Trinitat-19012"/>
      <sheetName val="CIUTADELLA-DRAGONERA-19028-63"/>
      <sheetName val="Hoja7"/>
      <sheetName val="LOMO APOLINARIO"/>
      <sheetName val="SAN FELIPE"/>
      <sheetName val="Cepsa Cadiz - Acerinox"/>
      <sheetName val="Agüimes L Aldea Blanca-REE"/>
      <sheetName val="Agüimes L Aldea Blanca-REE (2)"/>
      <sheetName val="Tagoro L Arico II-Granadilla"/>
      <sheetName val="ARD-LOE- Apoyo Nº170"/>
      <sheetName val="EDPR"/>
      <sheetName val="BOBINAS MOVILES-Mallorca-Capit"/>
      <sheetName val="BOBINAS MOVILES-Canarias-Capit"/>
      <sheetName val="BOBINAS MOVILES-Tenerife--Capit"/>
      <sheetName val="Cambio Bot. y Auto. Baleares"/>
      <sheetName val="AV ARAVACA-VENTAS"/>
      <sheetName val="IBIZA- TORRENTE 1-2"/>
      <sheetName val="IBIZA- TORRENTE 3"/>
      <sheetName val="INPECUARIA POZOBLANCO CORDOBA"/>
      <sheetName val="ELIANA-BINUDO-19013"/>
      <sheetName val="LOTE 1-2 SERV."/>
      <sheetName val="MARRATXI- RAFAL"/>
      <sheetName val="MESA DE LA COPA"/>
      <sheetName val="MIRASIERRA-VENTAS DEL BATAN"/>
      <sheetName val="MUELLE GRANDE AMP - 219"/>
      <sheetName val="PORTLAND"/>
      <sheetName val="PRYCAM-2018-9"/>
      <sheetName val="RIBA-ROJA-GRUPOS 1 Y 4"/>
      <sheetName val="REPAR. FALLOS CUBIERTA REE"/>
      <sheetName val="RETRANQ. RAFAL"/>
      <sheetName val="Serra das Penas 19035"/>
      <sheetName val="TARIFA FARDIOUA"/>
      <sheetName val="VALLDURGENT SON MOIX"/>
      <sheetName val="VALDELENTISCO- MAZARRON"/>
      <sheetName val="VIL-TORRIJOS-AZUTAN"/>
      <sheetName val="VILLAVICIOSA-19027"/>
      <sheetName val="VILLAVICIOSA BINUDO-19031"/>
      <sheetName val="ZUBIETA – HERNANI – AZPEITIA"/>
      <sheetName val="OBRAS PEQ. EXPORT "/>
      <sheetName val="AC+DP TESTS-17-18-19"/>
      <sheetName val="OBRAS PEQUEÑAS 18-19"/>
      <sheetName val="MANTEN. MONCISA (IB)"/>
      <sheetName val="ISCP 2018"/>
      <sheetName val="ISCP 2019"/>
      <sheetName val="ISCP 2020"/>
      <sheetName val="AR'S DE CABLE"/>
      <sheetName val="FACTURACION 2019"/>
      <sheetName val="FACTURACION 2020"/>
      <sheetName val="FACT 2º TRIM 2020"/>
      <sheetName val="PEDIDOS"/>
      <sheetName val="CODIGOS GENERALES"/>
      <sheetName val="FACTURACION 2018"/>
      <sheetName val="COD. CAJAS "/>
      <sheetName val="DENOM. CAJAS"/>
      <sheetName val="RESUM MES"/>
      <sheetName val="Sheet2"/>
      <sheetName val="[POWER7.XLA]__srvfs2_Pianific_2"/>
      <sheetName val="report"/>
      <sheetName val="comps_LFY+3"/>
      <sheetName val="HDI_implied3"/>
      <sheetName val="Public_Comps3"/>
      <sheetName val="CD_Summary_P&amp;L3"/>
      <sheetName val="Assumptions_CD3"/>
      <sheetName val="Dividend_Analysis_Assumptions4"/>
      <sheetName val="DCF_Output4"/>
      <sheetName val="Casto_Fin4"/>
      <sheetName val="Index_utilityvsMIB302"/>
      <sheetName val="POWER7_XLA2"/>
      <sheetName val="Détail_mensuel2"/>
      <sheetName val="Control_Switch2"/>
      <sheetName val="Operational_Input2"/>
      <sheetName val="Sources_&amp;_Uses2"/>
      <sheetName val="Summary_Results2"/>
      <sheetName val="Preliminary_Info2"/>
      <sheetName val="Données_Spéc_2"/>
      <sheetName val="Average_Mkt_cap1"/>
      <sheetName val="Canoni_abbonamento1"/>
      <sheetName val="line_21"/>
      <sheetName val="Operating_Scenario"/>
      <sheetName val="Offer_&amp;_Structure"/>
      <sheetName val="BUDGET_Revenue"/>
      <sheetName val="CURRENT_YEAR_Revenue"/>
      <sheetName val="LAST_YEAR_Revenue"/>
      <sheetName val="Buyer_-_Input2"/>
      <sheetName val="Target_1_-_Input2"/>
      <sheetName val="Target_2_-_Input2"/>
      <sheetName val="Target_3_-_Input2"/>
      <sheetName val="Target_-_Input_-_MODEL2"/>
      <sheetName val="Funding_-_Input2"/>
      <sheetName val="General_assumptions_-_Input2"/>
      <sheetName val="PREVISIONE_CE"/>
      <sheetName val="AIZ_graph1"/>
      <sheetName val="stato_patrimoniale1"/>
      <sheetName val="C_E__pluriennale1"/>
      <sheetName val="Tableau_in-output1"/>
      <sheetName val="PRC_bank"/>
      <sheetName val="Actuals_(LY-1)"/>
      <sheetName val="Actuals_(LY)"/>
      <sheetName val="Actuals_(TY)"/>
      <sheetName val="Multiple_300619"/>
      <sheetName val="Multiple_311218"/>
      <sheetName val="Multiple_300618"/>
      <sheetName val="Multiple_311217"/>
      <sheetName val="Multiple_30062017"/>
      <sheetName val="Multiple_31072015"/>
      <sheetName val="Debt_schedule"/>
      <sheetName val="OC_AEX"/>
      <sheetName val="Investor_Spreadsheet"/>
      <sheetName val="Atterrissage_Mgmt_09_2019_&gt;&gt;&gt;"/>
      <sheetName val="PUBLICATION_09-2019"/>
      <sheetName val="VENTILATION_CA_(6)"/>
      <sheetName val="DETTES_FINANCIERES_(5)"/>
      <sheetName val="SERVICE_DE_LA_DETTE"/>
      <sheetName val="Reporting_Mgmt_06_2019_&gt;&gt;&gt;"/>
      <sheetName val="PUBLICATION_(4)"/>
      <sheetName val="VENTILATION_CA_(4)"/>
      <sheetName val="MARGE_(4)"/>
      <sheetName val="ACE_(4)"/>
      <sheetName val="RH_(4)"/>
      <sheetName val="DETTES_FINANCIERES_(4)"/>
      <sheetName val="CAPEX_(4)"/>
      <sheetName val="Reporting_Mgmt_03_2019_&gt;&gt;&gt;"/>
      <sheetName val="PUBLICATION_(3)"/>
      <sheetName val="VENTILATION_CA_(3)"/>
      <sheetName val="MARGE_(3)"/>
      <sheetName val="ACE_(3)"/>
      <sheetName val="RH_(3)"/>
      <sheetName val="DETTES_FINANCIERES_(3)"/>
      <sheetName val="CAPEX_(3)"/>
      <sheetName val="Reporting_Mgmt_12_2018_&gt;&gt;&gt;"/>
      <sheetName val="PUBLICATION_(2)"/>
      <sheetName val="VENTILATION_CA_(2)"/>
      <sheetName val="MARGE_(2)"/>
      <sheetName val="ACE_(2)"/>
      <sheetName val="RH_(2)"/>
      <sheetName val="DETTES_FINANCIERES_(2)"/>
      <sheetName val="CAPEX_(2)"/>
      <sheetName val="BUDGET_2019"/>
      <sheetName val="Reporting_Mgmt_09_2018_&gt;&gt;&gt;"/>
      <sheetName val="PUBLICATION_AVEC_JP"/>
      <sheetName val="PUBLICATION_SANS_JP"/>
      <sheetName val="Répartition_CA_0918"/>
      <sheetName val="Reporting_Mgmt_06_2018_&gt;&gt;&gt;"/>
      <sheetName val="VENTILATION_CA"/>
      <sheetName val="DETTES_FINANCIERES"/>
      <sheetName val="Backup_&gt;&gt;&gt;"/>
      <sheetName val="Table_de_capi"/>
      <sheetName val="P3A_BELENOS_&amp;_BQ_SENIOR"/>
      <sheetName val="P3A_BELENOS"/>
      <sheetName val="Variation_précédente_version"/>
      <sheetName val="Chiffre_d'Affaires"/>
      <sheetName val="Services_de_la_dette_I-C"/>
      <sheetName val="[POWER7_XLA]__srvfs2_Pianific_2"/>
      <sheetName val="Tele2_Deals"/>
      <sheetName val="Sum_Val"/>
      <sheetName val="Old_vs_New_BP"/>
      <sheetName val="ND_and_WC"/>
      <sheetName val="Comps_Val"/>
      <sheetName val="Sum_DCF"/>
      <sheetName val="DB_deb_fin_e_MOL_&gt;_0"/>
      <sheetName val="DB_Deb_Fin_Netti"/>
      <sheetName val="Calc_Monthly_(undisposed)"/>
      <sheetName val="Lead_BS"/>
      <sheetName val="Equity_Index"/>
      <sheetName val="pcQueryData"/>
      <sheetName val="Coversheet"/>
      <sheetName val="Accounts"/>
      <sheetName val="BL-SSQ1"/>
      <sheetName val="Foglio2"/>
      <sheetName val="CF2"/>
      <sheetName val="CF4"/>
      <sheetName val="CF5"/>
      <sheetName val="CF7"/>
      <sheetName val="CF8"/>
      <sheetName val="GF3"/>
      <sheetName val="128M"/>
      <sheetName val="16EDO"/>
      <sheetName val="16SD"/>
      <sheetName val="16WB"/>
      <sheetName val="256M"/>
      <sheetName val="4M"/>
      <sheetName val="64EDO"/>
      <sheetName val="64SD"/>
      <sheetName val="DRD"/>
      <sheetName val="SRAM"/>
      <sheetName val="차수"/>
      <sheetName val="FAB4생산"/>
      <sheetName val="부산4"/>
      <sheetName val="송전기본"/>
      <sheetName val="01월TTL"/>
      <sheetName val="외화금융(97-03)"/>
      <sheetName val="Menu"/>
      <sheetName val="건강보험"/>
      <sheetName val="장기대여금"/>
      <sheetName val="중요성"/>
      <sheetName val="대차총괄"/>
      <sheetName val="영업일보"/>
      <sheetName val="표지"/>
      <sheetName val="AcqIS"/>
      <sheetName val="AcqBSCF"/>
      <sheetName val="Inputs"/>
      <sheetName val="bs"/>
      <sheetName val="lam-moi"/>
      <sheetName val="DONGIA"/>
      <sheetName val="thao-go"/>
      <sheetName val="TH XL"/>
      <sheetName val="Financials"/>
      <sheetName val="LS re sales"/>
      <sheetName val="^Control^"/>
      <sheetName val="DATA"/>
      <sheetName val="Configuration"/>
      <sheetName val="JournalSummary"/>
      <sheetName val="WorkFile"/>
      <sheetName val="시산"/>
      <sheetName val="R&amp;D"/>
      <sheetName val="연장집계 (2)"/>
      <sheetName val="FAB별"/>
      <sheetName val="3ND 64M"/>
      <sheetName val="9-1차이내역"/>
      <sheetName val="특판현황(원화)"/>
      <sheetName val="명단"/>
      <sheetName val="02"/>
      <sheetName val="03"/>
      <sheetName val="01"/>
      <sheetName val="노무비"/>
      <sheetName val="년도별개발"/>
      <sheetName val="제조부문배부"/>
      <sheetName val="POWER7_XLA3"/>
      <sheetName val="comps_LFY+4"/>
      <sheetName val="HDI_implied4"/>
      <sheetName val="POWER7_XLA4"/>
      <sheetName val="Public_Comps4"/>
      <sheetName val="CD_Summary_P&amp;L4"/>
      <sheetName val="Assumptions_CD4"/>
      <sheetName val="Cover"/>
      <sheetName val="Foglio1"/>
      <sheetName val="Foglio8"/>
      <sheetName val="Oneri gestione immobiliare"/>
      <sheetName val="pivot locazioni"/>
      <sheetName val="----&gt;"/>
      <sheetName val="Locazioni 30_06_2019"/>
      <sheetName val="CCTV"/>
      <sheetName val="Access &amp; Security"/>
      <sheetName val="SMATV"/>
      <sheetName val="Financial Ratios"/>
      <sheetName val="Target P&amp;L"/>
      <sheetName val="Financial_Statements"/>
      <sheetName val="Mar"/>
      <sheetName val="Cap"/>
      <sheetName val="CEE DCF"/>
      <sheetName val="Add_Callout"/>
      <sheetName val="CORP"/>
      <sheetName val="master"/>
      <sheetName val="cum 8.4-9.14"/>
      <sheetName val="CELL REF"/>
      <sheetName val="Input"/>
      <sheetName val="Cali Crush rpt"/>
      <sheetName val="code"/>
      <sheetName val="KeyMultInputs"/>
      <sheetName val="Model"/>
      <sheetName val="NG_2018"/>
      <sheetName val="Partners Slide"/>
      <sheetName val="Statement_of_Cash_Flows"/>
      <sheetName val="HFM_2019_&amp;_2020_OEM"/>
      <sheetName val="HFM_2019_Y_2020_REN"/>
      <sheetName val="Organic_Growth"/>
      <sheetName val="Market_Share_2020"/>
      <sheetName val="Target_Customers"/>
      <sheetName val="Target_Customers_(2)"/>
      <sheetName val="Go_to_market_strategy"/>
      <sheetName val="Large_Projects"/>
      <sheetName val="Strategic_Growth"/>
      <sheetName val="별첨.8 H.E Datasheet"/>
      <sheetName val="dV&amp;Cl"/>
      <sheetName val="변수"/>
      <sheetName val="전압하강"/>
      <sheetName val="F-T Voltage"/>
      <sheetName val="PRCPL.MCR"/>
      <sheetName val="DIAMOND"/>
      <sheetName val="분석mast"/>
      <sheetName val="이자율"/>
      <sheetName val="95TOTREV"/>
      <sheetName val="raw_CH"/>
      <sheetName val="raw_team"/>
      <sheetName val="960318-1"/>
      <sheetName val="품의"/>
      <sheetName val="월별예산"/>
      <sheetName val="FAB"/>
      <sheetName val="ProForma"/>
      <sheetName val="Main"/>
      <sheetName val="Sheet5"/>
      <sheetName val="Sheet6 (3)"/>
      <sheetName val="Börskurser"/>
      <sheetName val="Mkt Cap"/>
      <sheetName val="Sheet6_(3)"/>
      <sheetName val="START"/>
      <sheetName val="P&amp;L"/>
      <sheetName val="Mkt_Cap"/>
      <sheetName val="ACT22"/>
      <sheetName val="BDG22"/>
      <sheetName val="Index_utilityvsMIB303"/>
      <sheetName val="Détail_mensuel3"/>
      <sheetName val="Control_Switch3"/>
      <sheetName val="DCF_Output5"/>
      <sheetName val="Casto_Fin5"/>
      <sheetName val="Dividend_Analysis_Assumptions5"/>
      <sheetName val="Operational_Input3"/>
      <sheetName val="Sources_&amp;_Uses3"/>
      <sheetName val="Summary_Results3"/>
      <sheetName val="Données_Spéc_3"/>
      <sheetName val="Preliminary_Info3"/>
      <sheetName val="Operating_Scenario1"/>
      <sheetName val="Offer_&amp;_Structure1"/>
      <sheetName val="BUDGET_Revenue1"/>
      <sheetName val="CURRENT_YEAR_Revenue1"/>
      <sheetName val="LAST_YEAR_Revenue1"/>
      <sheetName val="AIZ_graph2"/>
      <sheetName val="Tableau_in-output2"/>
      <sheetName val="PRC_bank1"/>
      <sheetName val="PREVISIONE_CE1"/>
      <sheetName val="Tele2_Deals1"/>
      <sheetName val="Sum_Val1"/>
      <sheetName val="Old_vs_New_BP1"/>
      <sheetName val="ND_and_WC1"/>
      <sheetName val="Comps_Val1"/>
      <sheetName val="Sum_DCF1"/>
      <sheetName val="DB_deb_fin_e_MOL_&gt;_01"/>
      <sheetName val="DB_Deb_Fin_Netti1"/>
      <sheetName val="Multiple_3006191"/>
      <sheetName val="Multiple_3112181"/>
      <sheetName val="Multiple_3006181"/>
      <sheetName val="Multiple_3112171"/>
      <sheetName val="Multiple_300620171"/>
      <sheetName val="Multiple_310720151"/>
      <sheetName val="Debt_schedule1"/>
      <sheetName val="OC_AEX1"/>
      <sheetName val="Investor_Spreadsheet1"/>
      <sheetName val="Atterrissage_Mgmt_09_2019_&gt;&gt;&gt;1"/>
      <sheetName val="PUBLICATION_09-20191"/>
      <sheetName val="VENTILATION_CA_(6)1"/>
      <sheetName val="DETTES_FINANCIERES_(5)1"/>
      <sheetName val="SERVICE_DE_LA_DETTE1"/>
      <sheetName val="Reporting_Mgmt_06_2019_&gt;&gt;&gt;1"/>
      <sheetName val="PUBLICATION_(4)1"/>
      <sheetName val="VENTILATION_CA_(4)1"/>
      <sheetName val="MARGE_(4)1"/>
      <sheetName val="ACE_(4)1"/>
      <sheetName val="RH_(4)1"/>
      <sheetName val="DETTES_FINANCIERES_(4)1"/>
      <sheetName val="CAPEX_(4)1"/>
      <sheetName val="Reporting_Mgmt_03_2019_&gt;&gt;&gt;1"/>
      <sheetName val="PUBLICATION_(3)1"/>
      <sheetName val="VENTILATION_CA_(3)1"/>
      <sheetName val="MARGE_(3)1"/>
      <sheetName val="ACE_(3)1"/>
      <sheetName val="RH_(3)1"/>
      <sheetName val="DETTES_FINANCIERES_(3)1"/>
      <sheetName val="CAPEX_(3)1"/>
      <sheetName val="Reporting_Mgmt_12_2018_&gt;&gt;&gt;1"/>
      <sheetName val="PUBLICATION_(2)1"/>
      <sheetName val="VENTILATION_CA_(2)1"/>
      <sheetName val="MARGE_(2)1"/>
      <sheetName val="ACE_(2)1"/>
      <sheetName val="RH_(2)1"/>
      <sheetName val="DETTES_FINANCIERES_(2)1"/>
      <sheetName val="CAPEX_(2)1"/>
      <sheetName val="BUDGET_20191"/>
      <sheetName val="Reporting_Mgmt_09_2018_&gt;&gt;&gt;1"/>
      <sheetName val="PUBLICATION_AVEC_JP1"/>
      <sheetName val="PUBLICATION_SANS_JP1"/>
      <sheetName val="Répartition_CA_09181"/>
      <sheetName val="Reporting_Mgmt_06_2018_&gt;&gt;&gt;1"/>
      <sheetName val="VENTILATION_CA1"/>
      <sheetName val="DETTES_FINANCIERES1"/>
      <sheetName val="Backup_&gt;&gt;&gt;1"/>
      <sheetName val="Table_de_capi1"/>
      <sheetName val="P3A_BELENOS_&amp;_BQ_SENIOR1"/>
      <sheetName val="P3A_BELENOS1"/>
      <sheetName val="Variation_précédente_version1"/>
      <sheetName val="Chiffre_d'Affaires1"/>
      <sheetName val="Services_de_la_dette_I-C1"/>
      <sheetName val="Statement_of_Cash_Flows1"/>
      <sheetName val="Calc_Monthly_(undisposed)1"/>
      <sheetName val="HFM_2019_&amp;_2020_OEM1"/>
      <sheetName val="HFM_2019_Y_2020_REN1"/>
      <sheetName val="Organic_Growth1"/>
      <sheetName val="Market_Share_20201"/>
      <sheetName val="Target_Customers1"/>
      <sheetName val="Target_Customers_(2)1"/>
      <sheetName val="Go_to_market_strategy1"/>
      <sheetName val="Large_Projects1"/>
      <sheetName val="Strategic_Growth1"/>
      <sheetName val="DCF Calculation"/>
      <sheetName val="Rendiconto Finan"/>
      <sheetName val="Conto Economico"/>
      <sheetName val="Sheet3"/>
      <sheetName val="Sch7a (토요일)"/>
      <sheetName val="95D"/>
      <sheetName val="94D"/>
      <sheetName val="270"/>
      <sheetName val="별첨 4. No.3 PTA 작업 내용"/>
      <sheetName val="Summary Sheets"/>
      <sheetName val="예산M11A"/>
      <sheetName val="스낵물량"/>
      <sheetName val="입력변수"/>
      <sheetName val="chart"/>
      <sheetName val="R"/>
      <sheetName val="F-T_Voltage"/>
      <sheetName val="완성차 미수금"/>
      <sheetName val="협조전"/>
      <sheetName val="CF-DETAILED"/>
      <sheetName val="CALC data (3)"/>
      <sheetName val="잡손실"/>
      <sheetName val="판가반영"/>
      <sheetName val="생산액data"/>
      <sheetName val="부산물평가"/>
      <sheetName val="2001.03"/>
      <sheetName val="환율021231"/>
      <sheetName val="DATA for Bill"/>
      <sheetName val="SOS_PLC &amp; Panel"/>
      <sheetName val="F-Assump"/>
      <sheetName val="Q-Data"/>
      <sheetName val="Y-Data"/>
      <sheetName val="작성기준"/>
      <sheetName val="East Europe"/>
      <sheetName val="통관"/>
      <sheetName val="Control Sheet"/>
      <sheetName val="ΔVp &amp; Ω"/>
      <sheetName val="★외출12"/>
      <sheetName val="6월인원"/>
      <sheetName val="capital italiane"/>
      <sheetName val="Param"/>
    </sheetNames>
    <definedNames>
      <definedName name="ChangeRange"/>
      <definedName name="ContentsHelp"/>
      <definedName name="CreateTable"/>
      <definedName name="DeleteRange"/>
      <definedName name="DeleteTable"/>
      <definedName name="MerrillPrintIt"/>
      <definedName name="NewRange"/>
      <definedName name="RedefinePrintTableRange" sheetId="0"/>
    </definedNames>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ey financial figures"/>
      <sheetName val="Reported Results"/>
      <sheetName val="Key BS and CF figures"/>
      <sheetName val="Key share and income figures"/>
      <sheetName val="Key share figures"/>
      <sheetName val="Trans network inspections"/>
      <sheetName val="Key operating figures"/>
      <sheetName val="Procured"/>
      <sheetName val="Accidents at work"/>
      <sheetName val="ETS plants"/>
      <sheetName val="Treasury shares"/>
      <sheetName val="Shareholders"/>
      <sheetName val="Grafico Titolo new"/>
      <sheetName val="Base dati Grafico titolo new"/>
    </sheetNames>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SP Legal"/>
      <sheetName val="Riconduzione SP"/>
      <sheetName val="SP Riclassificato"/>
      <sheetName val="CE Legal"/>
      <sheetName val="Rendiconto finanziario"/>
      <sheetName val="CE Relazione"/>
      <sheetName val="Riconduzione Dettaglio"/>
      <sheetName val="numerazione note "/>
      <sheetName val="Analisi Altre att e pass"/>
      <sheetName val="Capitale es netto"/>
      <sheetName val="Riconduzione RF"/>
      <sheetName val="Rendiconto fin ricl"/>
      <sheetName val="INPUT SP - BPC"/>
      <sheetName val="CONFLUENZE - SP"/>
      <sheetName val="INPUT CE - BPC"/>
      <sheetName val="CONFLUENZE - CE"/>
      <sheetName val="Riconduzione sintetica"/>
      <sheetName val="Dettaglio special item"/>
      <sheetName val="Utile complessivo"/>
      <sheetName val="Variazione PN"/>
      <sheetName val="Variazione PN Relazione"/>
      <sheetName val="INPUT RF - BPC"/>
      <sheetName val="CONFLUENZE - RF"/>
    </sheetNames>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TABELLE"/>
      <sheetName val="CS_1"/>
      <sheetName val="CS_2"/>
      <sheetName val="CS_3"/>
      <sheetName val="CS_4"/>
      <sheetName val="CS_5"/>
      <sheetName val="CS_6"/>
      <sheetName val="INDICE SCHEMI"/>
      <sheetName val="SP_L"/>
      <sheetName val="SP_R"/>
      <sheetName val="R_SP"/>
      <sheetName val="CE_L"/>
      <sheetName val="CE_R"/>
      <sheetName val="OCI"/>
      <sheetName val="PN"/>
      <sheetName val="RF_L"/>
      <sheetName val="R_RF"/>
      <sheetName val="RF_R"/>
      <sheetName val="DETTAGLI SCHEMI"/>
      <sheetName val="CE_1"/>
      <sheetName val="CE_2"/>
      <sheetName val="CE_3"/>
      <sheetName val="CE_4a"/>
      <sheetName val="CE_4b"/>
      <sheetName val="CE_4c"/>
      <sheetName val="CE_5"/>
      <sheetName val="CE_6"/>
      <sheetName val="CE_7"/>
      <sheetName val="CE_8"/>
      <sheetName val="CE_9"/>
      <sheetName val="CE_10"/>
      <sheetName val="CE_11"/>
      <sheetName val="CE_12"/>
      <sheetName val="SP_1"/>
      <sheetName val="SP_2"/>
      <sheetName val="SP_3"/>
      <sheetName val="SP_4"/>
      <sheetName val="SP_5"/>
      <sheetName val="SP_6"/>
      <sheetName val="SP_7"/>
      <sheetName val="SP_8"/>
      <sheetName val="SP_9"/>
      <sheetName val="SP_10"/>
      <sheetName val="SP_11"/>
      <sheetName val="SP_12"/>
      <sheetName val="SP_13"/>
      <sheetName val="RF_1"/>
      <sheetName val="RF_2"/>
      <sheetName val="RF_3"/>
      <sheetName val="RF_4"/>
      <sheetName val="DATI OPERATIVI"/>
      <sheetName val="DO_1"/>
      <sheetName val="DO_2"/>
      <sheetName val="DO_3"/>
      <sheetName val="DO_4"/>
      <sheetName val="DO_5"/>
      <sheetName val="DO_6"/>
      <sheetName val="DO_7"/>
      <sheetName val="DO_8"/>
      <sheetName val="DO_10"/>
      <sheetName val="DO_11"/>
      <sheetName val="DO_12"/>
      <sheetName val="DO_13"/>
      <sheetName val="LISTA CONTROLLI"/>
    </sheetNames>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25.bin"/><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customProperty" Target="../customProperty26.bin"/><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customProperty" Target="../customProperty27.bin"/><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customProperty" Target="../customProperty28.bin"/><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customProperty" Target="../customProperty29.bin"/><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customProperty" Target="../customProperty30.bin"/><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customProperty" Target="../customProperty31.bin"/><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2" Type="http://schemas.openxmlformats.org/officeDocument/2006/relationships/customProperty" Target="../customProperty32.bin"/><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2" Type="http://schemas.openxmlformats.org/officeDocument/2006/relationships/customProperty" Target="../customProperty33.bin"/><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34.bin"/><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2" Type="http://schemas.openxmlformats.org/officeDocument/2006/relationships/customProperty" Target="../customProperty35.bin"/><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56"/>
  <sheetViews>
    <sheetView showGridLines="0" tabSelected="1" workbookViewId="0"/>
  </sheetViews>
  <sheetFormatPr defaultColWidth="9.44140625" defaultRowHeight="15" x14ac:dyDescent="0.3"/>
  <cols>
    <col min="1" max="1" width="59" style="133" customWidth="1"/>
    <col min="2" max="16384" width="9.44140625" style="132"/>
  </cols>
  <sheetData>
    <row r="1" spans="1:15" s="122" customFormat="1" ht="15.6" thickBot="1" x14ac:dyDescent="0.35">
      <c r="A1" s="2" t="s">
        <v>0</v>
      </c>
    </row>
    <row r="2" spans="1:15" s="123" customFormat="1" ht="20.25" customHeight="1" x14ac:dyDescent="0.25">
      <c r="A2" s="1" t="s">
        <v>1</v>
      </c>
    </row>
    <row r="3" spans="1:15" s="123" customFormat="1" ht="20.25" customHeight="1" x14ac:dyDescent="0.25">
      <c r="A3" s="1" t="s">
        <v>2</v>
      </c>
      <c r="B3" s="1001"/>
      <c r="C3" s="124"/>
    </row>
    <row r="4" spans="1:15" s="123" customFormat="1" ht="20.25" customHeight="1" x14ac:dyDescent="0.25">
      <c r="A4" s="1" t="s">
        <v>3</v>
      </c>
      <c r="B4" s="1001"/>
    </row>
    <row r="5" spans="1:15" s="123" customFormat="1" ht="20.25" customHeight="1" x14ac:dyDescent="0.25">
      <c r="A5" s="1" t="s">
        <v>4</v>
      </c>
      <c r="B5" s="1001"/>
    </row>
    <row r="6" spans="1:15" s="123" customFormat="1" ht="20.25" customHeight="1" x14ac:dyDescent="0.25">
      <c r="A6" s="1" t="s">
        <v>5</v>
      </c>
      <c r="B6" s="1001"/>
    </row>
    <row r="7" spans="1:15" s="123" customFormat="1" ht="20.25" customHeight="1" x14ac:dyDescent="0.25">
      <c r="A7" s="1" t="s">
        <v>6</v>
      </c>
      <c r="B7" s="1001"/>
    </row>
    <row r="8" spans="1:15" s="123" customFormat="1" ht="20.25" customHeight="1" x14ac:dyDescent="0.25">
      <c r="A8" s="1" t="s">
        <v>7</v>
      </c>
      <c r="B8" s="1001"/>
    </row>
    <row r="9" spans="1:15" s="123" customFormat="1" ht="20.25" customHeight="1" x14ac:dyDescent="0.25">
      <c r="A9" s="1" t="s">
        <v>8</v>
      </c>
      <c r="B9" s="1001"/>
      <c r="O9" s="125"/>
    </row>
    <row r="10" spans="1:15" s="123" customFormat="1" ht="20.25" customHeight="1" x14ac:dyDescent="0.25">
      <c r="A10" s="1" t="s">
        <v>9</v>
      </c>
      <c r="B10" s="1001"/>
    </row>
    <row r="11" spans="1:15" s="123" customFormat="1" ht="20.25" customHeight="1" x14ac:dyDescent="0.25">
      <c r="A11" s="1" t="s">
        <v>10</v>
      </c>
      <c r="B11" s="1001"/>
    </row>
    <row r="12" spans="1:15" s="123" customFormat="1" ht="20.25" customHeight="1" x14ac:dyDescent="0.25">
      <c r="A12" s="1" t="s">
        <v>675</v>
      </c>
      <c r="B12" s="1001"/>
    </row>
    <row r="13" spans="1:15" s="123" customFormat="1" ht="20.25" customHeight="1" x14ac:dyDescent="0.25">
      <c r="A13" s="1" t="s">
        <v>11</v>
      </c>
      <c r="B13" s="1001"/>
      <c r="H13" s="126"/>
    </row>
    <row r="14" spans="1:15" s="123" customFormat="1" ht="20.25" customHeight="1" x14ac:dyDescent="0.25">
      <c r="A14" s="1" t="s">
        <v>679</v>
      </c>
      <c r="B14" s="1001"/>
    </row>
    <row r="15" spans="1:15" s="123" customFormat="1" ht="20.25" customHeight="1" x14ac:dyDescent="0.25">
      <c r="A15" s="1" t="s">
        <v>651</v>
      </c>
      <c r="B15" s="1001"/>
    </row>
    <row r="16" spans="1:15" s="123" customFormat="1" ht="20.25" customHeight="1" x14ac:dyDescent="0.25">
      <c r="A16" s="1" t="s">
        <v>12</v>
      </c>
      <c r="B16" s="1001"/>
    </row>
    <row r="17" spans="1:256" s="123" customFormat="1" ht="20.25" customHeight="1" x14ac:dyDescent="0.25">
      <c r="A17" s="1" t="s">
        <v>13</v>
      </c>
      <c r="B17" s="1001"/>
    </row>
    <row r="18" spans="1:256" s="123" customFormat="1" ht="20.25" customHeight="1" x14ac:dyDescent="0.25">
      <c r="A18" s="1" t="s">
        <v>676</v>
      </c>
      <c r="B18" s="1001"/>
    </row>
    <row r="19" spans="1:256" s="123" customFormat="1" ht="22.5" customHeight="1" x14ac:dyDescent="0.25">
      <c r="A19" s="1" t="s">
        <v>652</v>
      </c>
      <c r="B19" s="1001"/>
    </row>
    <row r="20" spans="1:256" s="123" customFormat="1" ht="20.25" customHeight="1" x14ac:dyDescent="0.25">
      <c r="A20" s="1" t="s">
        <v>14</v>
      </c>
      <c r="B20" s="1001"/>
    </row>
    <row r="21" spans="1:256" s="123" customFormat="1" ht="20.25" customHeight="1" x14ac:dyDescent="0.25">
      <c r="A21" s="1" t="s">
        <v>15</v>
      </c>
      <c r="B21" s="1001"/>
    </row>
    <row r="22" spans="1:256" s="123" customFormat="1" ht="20.25" customHeight="1" x14ac:dyDescent="0.25">
      <c r="A22" s="1" t="s">
        <v>16</v>
      </c>
      <c r="B22" s="1001"/>
    </row>
    <row r="23" spans="1:256" s="123" customFormat="1" ht="20.25" customHeight="1" x14ac:dyDescent="0.25">
      <c r="A23" s="1" t="s">
        <v>17</v>
      </c>
      <c r="B23" s="1001"/>
      <c r="C23" s="15"/>
    </row>
    <row r="24" spans="1:256" s="123" customFormat="1" ht="20.25" customHeight="1" x14ac:dyDescent="0.25">
      <c r="A24" s="1" t="s">
        <v>18</v>
      </c>
      <c r="B24" s="1001"/>
    </row>
    <row r="25" spans="1:256" s="123" customFormat="1" ht="20.25" customHeight="1" x14ac:dyDescent="0.25">
      <c r="A25" s="1" t="s">
        <v>677</v>
      </c>
      <c r="B25" s="1001"/>
    </row>
    <row r="26" spans="1:256" s="123" customFormat="1" x14ac:dyDescent="0.25">
      <c r="A26" s="1" t="s">
        <v>678</v>
      </c>
      <c r="B26" s="1001"/>
    </row>
    <row r="27" spans="1:256" s="123" customFormat="1" x14ac:dyDescent="0.25">
      <c r="A27" s="1" t="s">
        <v>19</v>
      </c>
      <c r="B27" s="1001"/>
    </row>
    <row r="28" spans="1:256" s="123" customFormat="1" ht="28.8" x14ac:dyDescent="0.25">
      <c r="A28" s="1" t="s">
        <v>20</v>
      </c>
      <c r="B28" s="1001"/>
    </row>
    <row r="29" spans="1:256" s="123" customFormat="1" ht="35.25" customHeight="1" x14ac:dyDescent="0.25">
      <c r="A29" s="1" t="s">
        <v>21</v>
      </c>
      <c r="B29" s="1001"/>
    </row>
    <row r="30" spans="1:256" s="127" customFormat="1" ht="20.25" customHeight="1" x14ac:dyDescent="0.3">
      <c r="A30" s="1" t="s">
        <v>22</v>
      </c>
      <c r="B30" s="1002"/>
      <c r="C30" s="128"/>
      <c r="D30" s="128"/>
      <c r="E30" s="128"/>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8"/>
      <c r="AN30" s="128"/>
      <c r="AO30" s="128"/>
      <c r="AP30" s="128"/>
      <c r="AQ30" s="128"/>
      <c r="AR30" s="128"/>
      <c r="AS30" s="128"/>
      <c r="AT30" s="128"/>
      <c r="AU30" s="128"/>
      <c r="AV30" s="128"/>
      <c r="AW30" s="128"/>
      <c r="AX30" s="128"/>
      <c r="AY30" s="128"/>
      <c r="AZ30" s="128"/>
      <c r="BA30" s="128"/>
      <c r="BB30" s="128"/>
      <c r="BC30" s="128"/>
      <c r="BD30" s="128"/>
      <c r="BE30" s="128"/>
      <c r="BF30" s="128"/>
      <c r="BG30" s="128"/>
      <c r="BH30" s="128"/>
      <c r="BI30" s="128"/>
      <c r="BJ30" s="128"/>
      <c r="BK30" s="128"/>
      <c r="BL30" s="128"/>
      <c r="BM30" s="128"/>
      <c r="BN30" s="128"/>
      <c r="BO30" s="128"/>
      <c r="BP30" s="128"/>
      <c r="BQ30" s="128"/>
      <c r="BR30" s="128"/>
      <c r="BS30" s="128"/>
      <c r="BT30" s="128"/>
      <c r="BU30" s="128"/>
      <c r="BV30" s="128"/>
      <c r="BW30" s="128"/>
      <c r="BX30" s="128"/>
      <c r="BY30" s="128"/>
      <c r="BZ30" s="128"/>
      <c r="CA30" s="128"/>
      <c r="CB30" s="128"/>
      <c r="CC30" s="128"/>
      <c r="CD30" s="128"/>
      <c r="CE30" s="128"/>
      <c r="CF30" s="128"/>
      <c r="CG30" s="128"/>
      <c r="CH30" s="128"/>
      <c r="CI30" s="128"/>
      <c r="CJ30" s="128"/>
      <c r="CK30" s="128"/>
      <c r="CL30" s="128"/>
      <c r="CM30" s="128"/>
      <c r="CN30" s="128"/>
      <c r="CO30" s="128"/>
      <c r="CP30" s="128"/>
      <c r="CQ30" s="128"/>
      <c r="CR30" s="128"/>
      <c r="CS30" s="128"/>
      <c r="CT30" s="128"/>
      <c r="CU30" s="128"/>
      <c r="CV30" s="128"/>
      <c r="CW30" s="128"/>
      <c r="CX30" s="128"/>
      <c r="CY30" s="128"/>
      <c r="CZ30" s="128"/>
      <c r="DA30" s="128"/>
      <c r="DB30" s="128"/>
      <c r="DC30" s="128"/>
      <c r="DD30" s="128"/>
      <c r="DE30" s="128"/>
      <c r="DF30" s="128"/>
      <c r="DG30" s="128"/>
      <c r="DH30" s="128"/>
      <c r="DI30" s="128"/>
      <c r="DJ30" s="128"/>
      <c r="DK30" s="128"/>
      <c r="DL30" s="128"/>
      <c r="DM30" s="128"/>
      <c r="DN30" s="128"/>
      <c r="DO30" s="128"/>
      <c r="DP30" s="128"/>
      <c r="DQ30" s="128"/>
      <c r="DR30" s="128"/>
      <c r="DS30" s="128"/>
      <c r="DT30" s="128"/>
      <c r="DU30" s="128"/>
      <c r="DV30" s="128"/>
      <c r="DW30" s="128"/>
      <c r="DX30" s="128"/>
      <c r="DY30" s="128"/>
      <c r="DZ30" s="128"/>
      <c r="EA30" s="128"/>
      <c r="EB30" s="128"/>
      <c r="EC30" s="128"/>
      <c r="ED30" s="128"/>
      <c r="EE30" s="128"/>
      <c r="EF30" s="128"/>
      <c r="EG30" s="128"/>
      <c r="EH30" s="128"/>
      <c r="EI30" s="128"/>
      <c r="EJ30" s="128"/>
      <c r="EK30" s="128"/>
      <c r="EL30" s="128"/>
      <c r="EM30" s="128"/>
      <c r="EN30" s="128"/>
      <c r="EO30" s="128"/>
      <c r="EP30" s="128"/>
      <c r="EQ30" s="128"/>
      <c r="ER30" s="128"/>
      <c r="ES30" s="128"/>
      <c r="ET30" s="128"/>
      <c r="EU30" s="128"/>
      <c r="EV30" s="128"/>
      <c r="EW30" s="128"/>
      <c r="EX30" s="128"/>
      <c r="EY30" s="128"/>
      <c r="EZ30" s="128"/>
      <c r="FA30" s="128"/>
      <c r="FB30" s="128"/>
      <c r="FC30" s="128"/>
      <c r="FD30" s="128"/>
      <c r="FE30" s="128"/>
      <c r="FF30" s="128"/>
      <c r="FG30" s="128"/>
      <c r="FH30" s="128"/>
      <c r="FI30" s="128"/>
      <c r="FJ30" s="128"/>
      <c r="FK30" s="128"/>
      <c r="FL30" s="128"/>
      <c r="FM30" s="128"/>
      <c r="FN30" s="128"/>
      <c r="FO30" s="128"/>
      <c r="FP30" s="128"/>
      <c r="FQ30" s="128"/>
      <c r="FR30" s="128"/>
      <c r="FS30" s="128"/>
      <c r="FT30" s="128"/>
      <c r="FU30" s="128"/>
      <c r="FV30" s="128"/>
      <c r="FW30" s="128"/>
      <c r="FX30" s="128"/>
      <c r="FY30" s="128"/>
      <c r="FZ30" s="128"/>
      <c r="GA30" s="128"/>
      <c r="GB30" s="128"/>
      <c r="GC30" s="128"/>
      <c r="GD30" s="128"/>
      <c r="GE30" s="128"/>
      <c r="GF30" s="128"/>
      <c r="GG30" s="128"/>
      <c r="GH30" s="128"/>
      <c r="GI30" s="128"/>
      <c r="GJ30" s="128"/>
      <c r="GK30" s="128"/>
      <c r="GL30" s="128"/>
      <c r="GM30" s="128"/>
      <c r="GN30" s="128"/>
      <c r="GO30" s="128"/>
      <c r="GP30" s="128"/>
      <c r="GQ30" s="128"/>
      <c r="GR30" s="128"/>
      <c r="GS30" s="128"/>
      <c r="GT30" s="128"/>
      <c r="GU30" s="128"/>
      <c r="GV30" s="128"/>
      <c r="GW30" s="128"/>
      <c r="GX30" s="128"/>
      <c r="GY30" s="128"/>
      <c r="GZ30" s="128"/>
      <c r="HA30" s="128"/>
      <c r="HB30" s="128"/>
      <c r="HC30" s="128"/>
      <c r="HD30" s="128"/>
      <c r="HE30" s="128"/>
      <c r="HF30" s="128"/>
      <c r="HG30" s="128"/>
      <c r="HH30" s="128"/>
      <c r="HI30" s="128"/>
      <c r="HJ30" s="128"/>
      <c r="HK30" s="128"/>
      <c r="HL30" s="128"/>
      <c r="HM30" s="128"/>
      <c r="HN30" s="128"/>
      <c r="HO30" s="128"/>
      <c r="HP30" s="128"/>
      <c r="HQ30" s="128"/>
      <c r="HR30" s="128"/>
      <c r="HS30" s="128"/>
      <c r="HT30" s="128"/>
      <c r="HU30" s="128"/>
      <c r="HV30" s="128"/>
      <c r="HW30" s="128"/>
      <c r="HX30" s="128"/>
      <c r="HY30" s="128"/>
      <c r="HZ30" s="128"/>
      <c r="IA30" s="128"/>
      <c r="IB30" s="128"/>
      <c r="IC30" s="128"/>
      <c r="ID30" s="128"/>
      <c r="IE30" s="128"/>
      <c r="IF30" s="128"/>
      <c r="IG30" s="128"/>
      <c r="IH30" s="128"/>
      <c r="II30" s="128"/>
      <c r="IJ30" s="128"/>
      <c r="IK30" s="128"/>
      <c r="IL30" s="128"/>
      <c r="IM30" s="128"/>
      <c r="IN30" s="128"/>
      <c r="IO30" s="128"/>
      <c r="IP30" s="128"/>
      <c r="IQ30" s="128"/>
      <c r="IR30" s="128"/>
      <c r="IS30" s="128"/>
      <c r="IT30" s="128"/>
      <c r="IU30" s="128"/>
      <c r="IV30" s="128"/>
    </row>
    <row r="31" spans="1:256" s="123" customFormat="1" x14ac:dyDescent="0.25">
      <c r="A31" s="1" t="s">
        <v>23</v>
      </c>
      <c r="B31" s="1001"/>
    </row>
    <row r="32" spans="1:256" s="123" customFormat="1" ht="20.25" customHeight="1" x14ac:dyDescent="0.25">
      <c r="A32" s="1" t="s">
        <v>24</v>
      </c>
      <c r="B32" s="1001"/>
    </row>
    <row r="33" spans="1:2" s="123" customFormat="1" ht="20.25" customHeight="1" x14ac:dyDescent="0.25">
      <c r="A33" s="1" t="s">
        <v>25</v>
      </c>
      <c r="B33" s="1001"/>
    </row>
    <row r="34" spans="1:2" s="123" customFormat="1" ht="20.25" customHeight="1" x14ac:dyDescent="0.25">
      <c r="A34" s="1" t="s">
        <v>26</v>
      </c>
      <c r="B34" s="1001"/>
    </row>
    <row r="35" spans="1:2" s="123" customFormat="1" ht="28.8" x14ac:dyDescent="0.25">
      <c r="A35" s="1" t="s">
        <v>27</v>
      </c>
      <c r="B35" s="1001"/>
    </row>
    <row r="36" spans="1:2" s="123" customFormat="1" ht="32.25" customHeight="1" x14ac:dyDescent="0.25">
      <c r="A36" s="1" t="s">
        <v>28</v>
      </c>
      <c r="B36" s="1001"/>
    </row>
    <row r="37" spans="1:2" s="123" customFormat="1" ht="20.25" customHeight="1" x14ac:dyDescent="0.3">
      <c r="A37" s="129"/>
    </row>
    <row r="38" spans="1:2" s="122" customFormat="1" x14ac:dyDescent="0.3">
      <c r="A38" s="129"/>
    </row>
    <row r="39" spans="1:2" s="122" customFormat="1" x14ac:dyDescent="0.3">
      <c r="A39" s="129"/>
    </row>
    <row r="40" spans="1:2" s="122" customFormat="1" x14ac:dyDescent="0.3">
      <c r="A40" s="129"/>
    </row>
    <row r="41" spans="1:2" s="122" customFormat="1" x14ac:dyDescent="0.3">
      <c r="A41" s="133"/>
    </row>
    <row r="42" spans="1:2" ht="14.4" x14ac:dyDescent="0.25">
      <c r="A42" s="130"/>
    </row>
    <row r="43" spans="1:2" s="131" customFormat="1" ht="20.25" customHeight="1" x14ac:dyDescent="0.25">
      <c r="A43" s="130"/>
    </row>
    <row r="44" spans="1:2" s="131" customFormat="1" ht="20.25" customHeight="1" x14ac:dyDescent="0.25">
      <c r="A44" s="130"/>
    </row>
    <row r="45" spans="1:2" s="131" customFormat="1" ht="20.25" customHeight="1" x14ac:dyDescent="0.25">
      <c r="A45" s="130"/>
    </row>
    <row r="46" spans="1:2" s="131" customFormat="1" ht="20.25" customHeight="1" x14ac:dyDescent="0.25">
      <c r="A46" s="130"/>
    </row>
    <row r="47" spans="1:2" s="131" customFormat="1" ht="20.25" customHeight="1" x14ac:dyDescent="0.25">
      <c r="A47" s="130"/>
    </row>
    <row r="48" spans="1:2" s="131" customFormat="1" ht="20.25" customHeight="1" x14ac:dyDescent="0.25">
      <c r="A48" s="130"/>
    </row>
    <row r="49" spans="1:3" s="131" customFormat="1" ht="20.25" customHeight="1" x14ac:dyDescent="0.25">
      <c r="A49" s="130"/>
    </row>
    <row r="50" spans="1:3" s="131" customFormat="1" ht="20.25" customHeight="1" x14ac:dyDescent="0.25">
      <c r="A50" s="130"/>
    </row>
    <row r="51" spans="1:3" s="131" customFormat="1" ht="20.25" customHeight="1" x14ac:dyDescent="0.25">
      <c r="A51" s="130"/>
    </row>
    <row r="52" spans="1:3" s="131" customFormat="1" ht="20.25" customHeight="1" x14ac:dyDescent="0.25">
      <c r="A52" s="130"/>
    </row>
    <row r="53" spans="1:3" ht="20.25" customHeight="1" x14ac:dyDescent="0.25">
      <c r="A53" s="130"/>
      <c r="B53" s="131"/>
      <c r="C53" s="131"/>
    </row>
    <row r="54" spans="1:3" ht="19.5" customHeight="1" x14ac:dyDescent="0.25">
      <c r="A54" s="130"/>
      <c r="B54" s="131"/>
      <c r="C54" s="131"/>
    </row>
    <row r="55" spans="1:3" ht="19.5" customHeight="1" x14ac:dyDescent="0.25">
      <c r="A55" s="130"/>
      <c r="B55" s="131"/>
      <c r="C55" s="131"/>
    </row>
    <row r="56" spans="1:3" ht="19.5" customHeight="1" x14ac:dyDescent="0.3">
      <c r="B56" s="131"/>
      <c r="C56" s="131"/>
    </row>
  </sheetData>
  <hyperlinks>
    <hyperlink ref="A2" location="'Principali dati economici'!A1" display="Principali dati economici" xr:uid="{00000000-0004-0000-0000-000000000000}"/>
    <hyperlink ref="A3" location="'Principali dati patr - fin'!A1" display="Principali dati patrimoniali e finanziari " xr:uid="{00000000-0004-0000-0000-000001000000}"/>
    <hyperlink ref="A4" location="'Principali dati azionari e redd'!A1" display="Principali dati azionari" xr:uid="{00000000-0004-0000-0000-000002000000}"/>
    <hyperlink ref="A5" location="'Principali dati operativi'!A1" display="Principali dati operativi " xr:uid="{00000000-0004-0000-0000-000003000000}"/>
    <hyperlink ref="A31" location="PN!A1" display="Patrimonio netto" xr:uid="{00000000-0004-0000-0000-00000F000000}"/>
    <hyperlink ref="A32" location="'Indeb fin netto'!A1" display="Indebitamento finanziario netto" xr:uid="{00000000-0004-0000-0000-000010000000}"/>
    <hyperlink ref="A33" location="'Debiti per controparte'!A1" display="Debiti finanziari per controparte" xr:uid="{00000000-0004-0000-0000-000011000000}"/>
    <hyperlink ref="A34" location="'Rendiconto finanziario ricla'!A1" display="Rendiconto finanziario riclassificato" xr:uid="{00000000-0004-0000-0000-000012000000}"/>
    <hyperlink ref="A35" location="'SP Ricla'!A1" display="Riconduzione Situazione Patrimoniale-finanziaria riclassificata allo schema legale" xr:uid="{00000000-0004-0000-0000-000013000000}"/>
    <hyperlink ref="A36" location="'RF RICLA'!A1" display="Riconduzione Rendiconto finanziario riclassificato allo schema legale" xr:uid="{00000000-0004-0000-0000-000014000000}"/>
    <hyperlink ref="A6" location="'Trasp_Indicatori di performance'!A1" display="TRASPORTO - Principali indicatori di performance" xr:uid="{00000000-0004-0000-0000-000015000000}"/>
    <hyperlink ref="A9" location="'Rigass_Indicatori performance'!A1" display="RIGASSIFICAZIONE - Principali indicatori di performance" xr:uid="{00000000-0004-0000-0000-000016000000}"/>
    <hyperlink ref="A8" location="Trasp_Import!A1" display="TRASPORTO - Volumi immessi per punto di entrata" xr:uid="{00000000-0004-0000-0000-000018000000}"/>
    <hyperlink ref="A7" location="'Trasp_Investimenti tecnici'!A1" display="TRASPORTO - Investimenti tecnici" xr:uid="{00000000-0004-0000-0000-000019000000}"/>
    <hyperlink ref="A14" location="'Riconduzione sintetica'!A1" display="Riconduzione sintetica" xr:uid="{D5316951-D2A5-4078-9E99-533F5BFA96F7}"/>
    <hyperlink ref="A13" location="'CE Consolidato '!A1" display="Conto economico consolidato" xr:uid="{00000000-0004-0000-0000-00001C000000}"/>
    <hyperlink ref="A29" location="'Capitale es netto'!A1" display="Capitale di esercizio netto" xr:uid="{00000000-0004-0000-0000-00001F000000}"/>
    <hyperlink ref="A19" location="MoL!A1" display="Margine operativo lordo per settore" xr:uid="{00000000-0004-0000-0000-00001D000000}"/>
    <hyperlink ref="A11" location="'Stocc_Investimenti tecnici '!A1" display="STOCCAGGIO - Investimenti tecnici" xr:uid="{00000000-0004-0000-0000-00001A000000}"/>
    <hyperlink ref="A10" location="'Stoc_Indicatori performance'!A1" display="STOCCAGGIO - Principali indicatori di performance" xr:uid="{00000000-0004-0000-0000-000017000000}"/>
    <hyperlink ref="A30" location="'Utile complessivo'!A1" display="Prospetto dell'utile complessivo" xr:uid="{00000000-0004-0000-0000-00000E000000}"/>
    <hyperlink ref="A28" location="'Analisi immobilizzazioni'!A1" display="Analisi della variazione degli immobili, impianti e macchinari  e delle attività immateriali" xr:uid="{00000000-0004-0000-0000-00000D000000}"/>
    <hyperlink ref="A27" location="'SP Riclassificato'!A1" display="Situazione patrimoniale-finanziaria riclassificata " xr:uid="{00000000-0004-0000-0000-00000C000000}"/>
    <hyperlink ref="A24" location="'Imposte sul reddito'!A1" display="Imposte sul reddito" xr:uid="{00000000-0004-0000-0000-00000B000000}"/>
    <hyperlink ref="A23" location="'Proventi su partecipazioni'!A1" display="Proventi su partecipazioni" xr:uid="{00000000-0004-0000-0000-00000A000000}"/>
    <hyperlink ref="A22" location="'OF netti'!A1" display="Oneri finanziari netti" xr:uid="{00000000-0004-0000-0000-000009000000}"/>
    <hyperlink ref="A21" location="'Utile operativo'!A1" display="Utile operativo" xr:uid="{00000000-0004-0000-0000-000008000000}"/>
    <hyperlink ref="A20" location="'Ammortamenti e svalutazioni'!A1" display="Ammortamenti e svalutazioni" xr:uid="{00000000-0004-0000-0000-000007000000}"/>
    <hyperlink ref="A17" location="'Costi Operativi'!A1" display="Costi operativi" xr:uid="{00000000-0004-0000-0000-000006000000}"/>
    <hyperlink ref="A16" location="'Ricavi regolati_non reg'!A1" display="Ricavi regolati e non regolati" xr:uid="{00000000-0004-0000-0000-000005000000}"/>
    <hyperlink ref="A15" location="'Ricavi settore'!A1" display="Ricavi settore" xr:uid="{00000000-0004-0000-0000-000004000000}"/>
    <hyperlink ref="A12" location="'ET_Indicatori performance'!A1" display="Energy Transition - Principali indicatori di performance" xr:uid="{9389EC74-B892-4DD0-9D77-9DBAA32EE11B}"/>
    <hyperlink ref="A18" location="'Dipendenti in servizio'!A1" display="Dipendenti in servizio" xr:uid="{05681AD1-A6EC-4718-8A02-946E1BC9A5AB}"/>
    <hyperlink ref="A25" location="'Riconduzione dettaglio'!A1" display="Riconduzione dettaglio" xr:uid="{380F1512-711A-4BA2-87B8-A58E96B57667}"/>
    <hyperlink ref="A26" location="'Dettaglio special item'!A1" display="Dettaglio special item" xr:uid="{EB3725D9-0A6B-4025-8F70-B96CB17693BA}"/>
  </hyperlinks>
  <pageMargins left="0.7" right="0.7" top="0.75" bottom="0.75" header="0.3" footer="0.3"/>
  <pageSetup paperSize="9" orientation="portrait" r:id="rId1"/>
  <headerFooter>
    <oddFooter>&amp;L&amp;1#&amp;"Calibri"&amp;10&amp;K000000Internal</oddFooter>
  </headerFooter>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53"/>
  <sheetViews>
    <sheetView showGridLines="0" zoomScale="80" zoomScaleNormal="80" workbookViewId="0">
      <selection activeCell="G2" sqref="G2"/>
    </sheetView>
  </sheetViews>
  <sheetFormatPr defaultColWidth="9.44140625" defaultRowHeight="11.4" x14ac:dyDescent="0.25"/>
  <cols>
    <col min="1" max="1" width="54.5546875" style="4" customWidth="1"/>
    <col min="2" max="5" width="9.5546875" style="4" customWidth="1"/>
    <col min="6" max="6" width="3" style="4" customWidth="1"/>
    <col min="7" max="7" width="84.44140625" style="4" customWidth="1"/>
    <col min="8" max="8" width="11.44140625" style="4" bestFit="1" customWidth="1"/>
    <col min="9" max="10" width="9.44140625" style="4"/>
    <col min="11" max="11" width="1" style="4" customWidth="1"/>
    <col min="12" max="12" width="9.44140625" style="4" customWidth="1"/>
    <col min="13" max="13" width="1.44140625" style="4" customWidth="1"/>
    <col min="14" max="14" width="34.44140625" style="4" bestFit="1" customWidth="1"/>
    <col min="15" max="16384" width="9.44140625" style="4"/>
  </cols>
  <sheetData>
    <row r="1" spans="1:15" ht="19.5" customHeight="1" thickBot="1" x14ac:dyDescent="0.3">
      <c r="A1" s="378" t="s">
        <v>81</v>
      </c>
      <c r="B1" s="412"/>
      <c r="C1" s="381"/>
      <c r="D1" s="383"/>
      <c r="E1" s="383"/>
    </row>
    <row r="2" spans="1:15" ht="12" customHeight="1" x14ac:dyDescent="0.25">
      <c r="A2" s="196"/>
      <c r="B2" s="1008" t="s">
        <v>29</v>
      </c>
      <c r="C2" s="1008"/>
      <c r="D2" s="207"/>
      <c r="E2" s="207"/>
      <c r="G2" s="25" t="s">
        <v>37</v>
      </c>
      <c r="H2" s="587"/>
      <c r="I2" s="587"/>
    </row>
    <row r="3" spans="1:15" ht="12" customHeight="1" x14ac:dyDescent="0.25">
      <c r="A3" s="251" t="s">
        <v>30</v>
      </c>
      <c r="B3" s="612">
        <v>2022</v>
      </c>
      <c r="C3" s="613">
        <v>2023</v>
      </c>
      <c r="D3" s="614" t="s">
        <v>31</v>
      </c>
      <c r="E3" s="614" t="s">
        <v>32</v>
      </c>
      <c r="H3" s="23"/>
      <c r="I3" s="24"/>
    </row>
    <row r="4" spans="1:15" s="369" customFormat="1" ht="12" customHeight="1" x14ac:dyDescent="0.3">
      <c r="A4" s="615" t="s">
        <v>82</v>
      </c>
      <c r="B4" s="287">
        <v>249</v>
      </c>
      <c r="C4" s="474">
        <v>253</v>
      </c>
      <c r="D4" s="287">
        <f>+C4-B4</f>
        <v>4</v>
      </c>
      <c r="E4" s="225">
        <f>+(D4/B4)*100</f>
        <v>1.6064257028112447</v>
      </c>
      <c r="H4" s="588"/>
      <c r="I4" s="588"/>
      <c r="J4" s="137"/>
    </row>
    <row r="5" spans="1:15" s="369" customFormat="1" ht="12" customHeight="1" x14ac:dyDescent="0.3">
      <c r="A5" s="615" t="s">
        <v>118</v>
      </c>
      <c r="B5" s="287">
        <v>2</v>
      </c>
      <c r="C5" s="474">
        <v>5</v>
      </c>
      <c r="D5" s="287">
        <f t="shared" ref="D5:D18" si="0">+C5-B5</f>
        <v>3</v>
      </c>
      <c r="E5" s="225"/>
      <c r="H5" s="588"/>
      <c r="I5" s="588"/>
      <c r="J5" s="137"/>
    </row>
    <row r="6" spans="1:15" s="369" customFormat="1" ht="12" customHeight="1" x14ac:dyDescent="0.3">
      <c r="A6" s="615" t="s">
        <v>84</v>
      </c>
      <c r="B6" s="287">
        <f>+B4+B5</f>
        <v>251</v>
      </c>
      <c r="C6" s="474">
        <f>+C4+C5</f>
        <v>258</v>
      </c>
      <c r="D6" s="287">
        <f t="shared" si="0"/>
        <v>7</v>
      </c>
      <c r="E6" s="225">
        <f t="shared" ref="E6:E18" si="1">+(D6/B6)*100</f>
        <v>2.788844621513944</v>
      </c>
      <c r="H6" s="588"/>
      <c r="I6" s="588"/>
      <c r="J6" s="137"/>
    </row>
    <row r="7" spans="1:15" s="91" customFormat="1" x14ac:dyDescent="0.25">
      <c r="A7" s="615" t="s">
        <v>85</v>
      </c>
      <c r="B7" s="287">
        <v>208</v>
      </c>
      <c r="C7" s="474">
        <v>217</v>
      </c>
      <c r="D7" s="287">
        <f>+C7-B7</f>
        <v>9</v>
      </c>
      <c r="E7" s="225">
        <f>+(D7/B7)*100</f>
        <v>4.3269230769230766</v>
      </c>
      <c r="H7" s="588"/>
      <c r="I7" s="588"/>
    </row>
    <row r="8" spans="1:15" s="91" customFormat="1" ht="12" customHeight="1" x14ac:dyDescent="0.25">
      <c r="A8" s="616" t="s">
        <v>15</v>
      </c>
      <c r="B8" s="287">
        <v>148</v>
      </c>
      <c r="C8" s="474">
        <v>157</v>
      </c>
      <c r="D8" s="287">
        <f t="shared" si="0"/>
        <v>9</v>
      </c>
      <c r="E8" s="225">
        <f t="shared" si="1"/>
        <v>6.0810810810810816</v>
      </c>
      <c r="H8" s="588"/>
      <c r="I8" s="588"/>
    </row>
    <row r="9" spans="1:15" ht="12" customHeight="1" x14ac:dyDescent="0.25">
      <c r="A9" s="206" t="s">
        <v>113</v>
      </c>
      <c r="B9" s="249">
        <v>60</v>
      </c>
      <c r="C9" s="257">
        <v>91</v>
      </c>
      <c r="D9" s="287">
        <f t="shared" si="0"/>
        <v>31</v>
      </c>
      <c r="E9" s="225">
        <f t="shared" si="1"/>
        <v>51.666666666666671</v>
      </c>
      <c r="H9" s="588"/>
      <c r="I9" s="588"/>
    </row>
    <row r="10" spans="1:15" ht="12" customHeight="1" x14ac:dyDescent="0.25">
      <c r="A10" s="206" t="s">
        <v>119</v>
      </c>
      <c r="B10" s="249">
        <v>10</v>
      </c>
      <c r="C10" s="257">
        <v>10</v>
      </c>
      <c r="D10" s="287"/>
      <c r="E10" s="225"/>
      <c r="H10" s="597"/>
      <c r="I10" s="597"/>
      <c r="O10" s="5"/>
    </row>
    <row r="11" spans="1:15" s="56" customFormat="1" ht="12" customHeight="1" x14ac:dyDescent="0.3">
      <c r="A11" s="617" t="s">
        <v>120</v>
      </c>
      <c r="B11" s="250">
        <v>9</v>
      </c>
      <c r="C11" s="273">
        <v>9</v>
      </c>
      <c r="D11" s="287"/>
      <c r="E11" s="225"/>
      <c r="H11" s="24"/>
      <c r="I11" s="24"/>
    </row>
    <row r="12" spans="1:15" ht="12" customHeight="1" x14ac:dyDescent="0.25">
      <c r="A12" s="206" t="s">
        <v>121</v>
      </c>
      <c r="B12" s="246">
        <f>+B13+B14</f>
        <v>10.5</v>
      </c>
      <c r="C12" s="284">
        <f>+C13+C14</f>
        <v>7.5</v>
      </c>
      <c r="D12" s="475">
        <f t="shared" si="0"/>
        <v>-3</v>
      </c>
      <c r="E12" s="225">
        <f t="shared" si="1"/>
        <v>-28.571428571428569</v>
      </c>
      <c r="H12" s="597"/>
      <c r="I12" s="597"/>
    </row>
    <row r="13" spans="1:15" ht="12" customHeight="1" x14ac:dyDescent="0.3">
      <c r="A13" s="618" t="s">
        <v>122</v>
      </c>
      <c r="B13" s="272">
        <v>4.4000000000000004</v>
      </c>
      <c r="C13" s="358">
        <v>3.5</v>
      </c>
      <c r="D13" s="476">
        <f t="shared" si="0"/>
        <v>-0.90000000000000036</v>
      </c>
      <c r="E13" s="274">
        <f t="shared" si="1"/>
        <v>-20.45454545454546</v>
      </c>
      <c r="H13" s="588"/>
      <c r="I13" s="588"/>
    </row>
    <row r="14" spans="1:15" ht="12" customHeight="1" x14ac:dyDescent="0.3">
      <c r="A14" s="618" t="s">
        <v>123</v>
      </c>
      <c r="B14" s="272">
        <v>6.1</v>
      </c>
      <c r="C14" s="358">
        <v>4</v>
      </c>
      <c r="D14" s="476">
        <f t="shared" si="0"/>
        <v>-2.0999999999999996</v>
      </c>
      <c r="E14" s="274">
        <f t="shared" si="1"/>
        <v>-34.426229508196712</v>
      </c>
      <c r="H14" s="24"/>
      <c r="I14" s="24"/>
    </row>
    <row r="15" spans="1:15" ht="12" customHeight="1" x14ac:dyDescent="0.25">
      <c r="A15" s="206" t="s">
        <v>124</v>
      </c>
      <c r="B15" s="246">
        <f>+B16+B17</f>
        <v>16.5</v>
      </c>
      <c r="C15" s="284">
        <f>+C16+C17</f>
        <v>16.509999999999998</v>
      </c>
      <c r="D15" s="475"/>
      <c r="E15" s="225"/>
      <c r="H15" s="588"/>
      <c r="I15" s="588"/>
    </row>
    <row r="16" spans="1:15" ht="12" customHeight="1" x14ac:dyDescent="0.3">
      <c r="A16" s="617" t="s">
        <v>125</v>
      </c>
      <c r="B16" s="272">
        <v>12</v>
      </c>
      <c r="C16" s="358">
        <v>12.03</v>
      </c>
      <c r="D16" s="476"/>
      <c r="E16" s="274"/>
      <c r="H16" s="588"/>
      <c r="I16" s="588"/>
    </row>
    <row r="17" spans="1:9" ht="12" customHeight="1" x14ac:dyDescent="0.3">
      <c r="A17" s="618" t="s">
        <v>126</v>
      </c>
      <c r="B17" s="272">
        <v>4.5</v>
      </c>
      <c r="C17" s="358">
        <v>4.4800000000000004</v>
      </c>
      <c r="D17" s="476"/>
      <c r="E17" s="274"/>
      <c r="H17" s="588"/>
      <c r="I17" s="588"/>
    </row>
    <row r="18" spans="1:9" ht="12" customHeight="1" x14ac:dyDescent="0.25">
      <c r="A18" s="206" t="s">
        <v>127</v>
      </c>
      <c r="B18" s="249">
        <v>70</v>
      </c>
      <c r="C18" s="257">
        <f>+'Principali dati operativi'!C19</f>
        <v>71</v>
      </c>
      <c r="D18" s="287">
        <f t="shared" si="0"/>
        <v>1</v>
      </c>
      <c r="E18" s="225">
        <f t="shared" si="1"/>
        <v>1.4285714285714286</v>
      </c>
      <c r="H18" s="588"/>
      <c r="I18" s="588"/>
    </row>
    <row r="19" spans="1:9" x14ac:dyDescent="0.25">
      <c r="H19" s="588"/>
      <c r="I19" s="588"/>
    </row>
    <row r="20" spans="1:9" x14ac:dyDescent="0.25">
      <c r="A20" s="57"/>
      <c r="B20" s="57"/>
      <c r="C20" s="57"/>
      <c r="D20" s="57"/>
      <c r="E20" s="57"/>
      <c r="F20" s="410" t="s">
        <v>38</v>
      </c>
      <c r="G20" s="356" t="s">
        <v>116</v>
      </c>
      <c r="H20" s="24"/>
      <c r="I20" s="24"/>
    </row>
    <row r="21" spans="1:9" ht="36.6" customHeight="1" x14ac:dyDescent="0.25">
      <c r="F21" s="410" t="s">
        <v>39</v>
      </c>
      <c r="G21" s="167" t="s">
        <v>484</v>
      </c>
      <c r="H21" s="20"/>
      <c r="I21" s="20"/>
    </row>
    <row r="22" spans="1:9" ht="12.6" x14ac:dyDescent="0.25">
      <c r="C22" s="15"/>
      <c r="F22" s="410" t="s">
        <v>41</v>
      </c>
      <c r="G22" s="167" t="s">
        <v>475</v>
      </c>
    </row>
    <row r="23" spans="1:9" x14ac:dyDescent="0.25">
      <c r="F23" s="410" t="s">
        <v>78</v>
      </c>
      <c r="G23" s="356" t="s">
        <v>128</v>
      </c>
    </row>
    <row r="24" spans="1:9" ht="34.200000000000003" x14ac:dyDescent="0.25">
      <c r="F24" s="410" t="s">
        <v>79</v>
      </c>
      <c r="G24" s="514" t="s">
        <v>499</v>
      </c>
    </row>
    <row r="25" spans="1:9" ht="22.8" x14ac:dyDescent="0.25">
      <c r="D25" s="58"/>
      <c r="E25" s="58"/>
      <c r="F25" s="410" t="s">
        <v>80</v>
      </c>
      <c r="G25" s="356" t="s">
        <v>129</v>
      </c>
    </row>
    <row r="27" spans="1:9" x14ac:dyDescent="0.25">
      <c r="A27" s="694"/>
      <c r="B27" s="694"/>
      <c r="C27" s="694"/>
      <c r="D27" s="694"/>
      <c r="E27" s="694"/>
    </row>
    <row r="28" spans="1:9" x14ac:dyDescent="0.25">
      <c r="A28" s="685"/>
      <c r="B28" s="686"/>
      <c r="C28" s="686"/>
      <c r="D28" s="687"/>
      <c r="E28" s="688"/>
    </row>
    <row r="29" spans="1:9" x14ac:dyDescent="0.25">
      <c r="A29" s="685"/>
      <c r="B29" s="686"/>
      <c r="C29" s="686"/>
      <c r="D29" s="687"/>
      <c r="E29" s="688"/>
    </row>
    <row r="30" spans="1:9" x14ac:dyDescent="0.25">
      <c r="A30" s="678"/>
      <c r="B30" s="679"/>
      <c r="C30" s="680"/>
      <c r="D30" s="681"/>
      <c r="E30" s="682"/>
    </row>
    <row r="31" spans="1:9" x14ac:dyDescent="0.25">
      <c r="A31" s="685"/>
      <c r="B31" s="686"/>
      <c r="C31" s="686"/>
      <c r="D31" s="686"/>
      <c r="E31" s="688"/>
    </row>
    <row r="32" spans="1:9" x14ac:dyDescent="0.25">
      <c r="A32" s="678"/>
      <c r="B32" s="679"/>
      <c r="C32" s="680"/>
      <c r="D32" s="681"/>
      <c r="E32" s="682"/>
    </row>
    <row r="33" spans="1:5" x14ac:dyDescent="0.25">
      <c r="A33" s="678"/>
      <c r="B33" s="679"/>
      <c r="C33" s="680"/>
      <c r="D33" s="681"/>
      <c r="E33" s="682"/>
    </row>
    <row r="34" spans="1:5" ht="13.8" x14ac:dyDescent="0.25">
      <c r="A34" s="683"/>
      <c r="B34" s="684"/>
      <c r="C34" s="684"/>
      <c r="D34" s="684"/>
      <c r="E34" s="684"/>
    </row>
    <row r="35" spans="1:5" x14ac:dyDescent="0.25">
      <c r="A35" s="685"/>
      <c r="B35" s="686"/>
      <c r="C35" s="686"/>
      <c r="D35" s="687"/>
      <c r="E35" s="688"/>
    </row>
    <row r="36" spans="1:5" x14ac:dyDescent="0.25">
      <c r="A36" s="685"/>
      <c r="B36" s="686"/>
      <c r="C36" s="686"/>
      <c r="D36" s="687"/>
      <c r="E36" s="688"/>
    </row>
    <row r="37" spans="1:5" x14ac:dyDescent="0.25">
      <c r="A37" s="685"/>
      <c r="B37" s="686"/>
      <c r="C37" s="686"/>
      <c r="D37" s="687"/>
      <c r="E37" s="688"/>
    </row>
    <row r="38" spans="1:5" x14ac:dyDescent="0.25">
      <c r="A38" s="694"/>
      <c r="B38" s="694"/>
      <c r="C38" s="694"/>
      <c r="D38" s="694"/>
      <c r="E38" s="694"/>
    </row>
    <row r="39" spans="1:5" x14ac:dyDescent="0.25">
      <c r="A39" s="694"/>
      <c r="B39" s="694"/>
      <c r="C39" s="694"/>
      <c r="D39" s="694"/>
      <c r="E39" s="694"/>
    </row>
    <row r="40" spans="1:5" x14ac:dyDescent="0.25">
      <c r="A40" s="694"/>
      <c r="B40" s="694"/>
      <c r="C40" s="694"/>
      <c r="D40" s="694"/>
      <c r="E40" s="694"/>
    </row>
    <row r="41" spans="1:5" x14ac:dyDescent="0.25">
      <c r="A41" s="694"/>
      <c r="B41" s="694"/>
      <c r="C41" s="694"/>
      <c r="D41" s="694"/>
      <c r="E41" s="694"/>
    </row>
    <row r="42" spans="1:5" x14ac:dyDescent="0.25">
      <c r="A42" s="694"/>
      <c r="B42" s="694"/>
      <c r="C42" s="694"/>
      <c r="D42" s="694"/>
      <c r="E42" s="694"/>
    </row>
    <row r="43" spans="1:5" x14ac:dyDescent="0.25">
      <c r="A43" s="694"/>
      <c r="B43" s="694"/>
      <c r="C43" s="694"/>
      <c r="D43" s="694"/>
      <c r="E43" s="694"/>
    </row>
    <row r="44" spans="1:5" x14ac:dyDescent="0.25">
      <c r="A44" s="694"/>
      <c r="B44" s="694"/>
      <c r="C44" s="694"/>
      <c r="D44" s="694"/>
      <c r="E44" s="694"/>
    </row>
    <row r="45" spans="1:5" x14ac:dyDescent="0.25">
      <c r="A45" s="694"/>
      <c r="B45" s="694"/>
      <c r="C45" s="694"/>
      <c r="D45" s="694"/>
      <c r="E45" s="694"/>
    </row>
    <row r="46" spans="1:5" x14ac:dyDescent="0.25">
      <c r="A46" s="694"/>
      <c r="B46" s="694"/>
    </row>
    <row r="47" spans="1:5" x14ac:dyDescent="0.25">
      <c r="A47" s="694"/>
      <c r="B47" s="694"/>
    </row>
    <row r="48" spans="1:5" x14ac:dyDescent="0.25">
      <c r="A48" s="694"/>
      <c r="B48" s="694"/>
    </row>
    <row r="49" spans="1:2" x14ac:dyDescent="0.25">
      <c r="A49" s="694"/>
      <c r="B49" s="694"/>
    </row>
    <row r="50" spans="1:2" x14ac:dyDescent="0.25">
      <c r="A50" s="694"/>
      <c r="B50" s="694"/>
    </row>
    <row r="51" spans="1:2" x14ac:dyDescent="0.25">
      <c r="A51" s="689"/>
      <c r="B51" s="689"/>
    </row>
    <row r="52" spans="1:2" x14ac:dyDescent="0.25">
      <c r="A52" s="689"/>
      <c r="B52" s="689"/>
    </row>
    <row r="53" spans="1:2" x14ac:dyDescent="0.25">
      <c r="A53" s="689"/>
      <c r="B53" s="689"/>
    </row>
  </sheetData>
  <mergeCells count="1">
    <mergeCell ref="B2:C2"/>
  </mergeCells>
  <conditionalFormatting sqref="H4:I8">
    <cfRule type="cellIs" dxfId="314" priority="19" operator="notEqual">
      <formula>0</formula>
    </cfRule>
    <cfRule type="cellIs" dxfId="313" priority="20" operator="greaterThan">
      <formula>0</formula>
    </cfRule>
    <cfRule type="cellIs" dxfId="312" priority="21" operator="notEqual">
      <formula>0</formula>
    </cfRule>
  </conditionalFormatting>
  <conditionalFormatting sqref="H9">
    <cfRule type="cellIs" dxfId="311" priority="16" operator="notEqual">
      <formula>0</formula>
    </cfRule>
    <cfRule type="cellIs" dxfId="310" priority="17" operator="greaterThan">
      <formula>0</formula>
    </cfRule>
    <cfRule type="cellIs" dxfId="309" priority="18" operator="notEqual">
      <formula>0</formula>
    </cfRule>
  </conditionalFormatting>
  <conditionalFormatting sqref="H13">
    <cfRule type="cellIs" dxfId="308" priority="13" operator="notEqual">
      <formula>0</formula>
    </cfRule>
    <cfRule type="cellIs" dxfId="307" priority="14" operator="greaterThan">
      <formula>0</formula>
    </cfRule>
    <cfRule type="cellIs" dxfId="306" priority="15" operator="notEqual">
      <formula>0</formula>
    </cfRule>
  </conditionalFormatting>
  <conditionalFormatting sqref="I9">
    <cfRule type="cellIs" dxfId="305" priority="7" operator="notEqual">
      <formula>0</formula>
    </cfRule>
    <cfRule type="cellIs" dxfId="304" priority="8" operator="greaterThan">
      <formula>0</formula>
    </cfRule>
    <cfRule type="cellIs" dxfId="303" priority="9" operator="notEqual">
      <formula>0</formula>
    </cfRule>
  </conditionalFormatting>
  <conditionalFormatting sqref="I13">
    <cfRule type="cellIs" dxfId="302" priority="4" operator="notEqual">
      <formula>0</formula>
    </cfRule>
    <cfRule type="cellIs" dxfId="301" priority="5" operator="greaterThan">
      <formula>0</formula>
    </cfRule>
    <cfRule type="cellIs" dxfId="300" priority="6" operator="notEqual">
      <formula>0</formula>
    </cfRule>
  </conditionalFormatting>
  <conditionalFormatting sqref="H15:I19">
    <cfRule type="cellIs" dxfId="299" priority="1" operator="notEqual">
      <formula>0</formula>
    </cfRule>
    <cfRule type="cellIs" dxfId="298" priority="2" operator="greaterThan">
      <formula>0</formula>
    </cfRule>
    <cfRule type="cellIs" dxfId="297" priority="3" operator="notEqual">
      <formula>0</formula>
    </cfRule>
  </conditionalFormatting>
  <hyperlinks>
    <hyperlink ref="G2" location="Indice!A1" display="Indice" xr:uid="{00000000-0004-0000-0B00-000000000000}"/>
  </hyperlinks>
  <pageMargins left="0.75" right="0.75" top="1" bottom="1" header="0.5" footer="0.5"/>
  <pageSetup orientation="portrait" r:id="rId1"/>
  <headerFooter alignWithMargins="0">
    <oddFooter>&amp;L&amp;1#&amp;"Calibri"&amp;10&amp;K000000Internal</oddFoot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34"/>
  <sheetViews>
    <sheetView showGridLines="0" zoomScale="80" zoomScaleNormal="80" workbookViewId="0">
      <selection activeCell="G2" sqref="G2"/>
    </sheetView>
  </sheetViews>
  <sheetFormatPr defaultColWidth="9.44140625" defaultRowHeight="11.4" x14ac:dyDescent="0.25"/>
  <cols>
    <col min="1" max="1" width="58.5546875" style="59" customWidth="1"/>
    <col min="2" max="5" width="8.5546875" style="59" customWidth="1"/>
    <col min="6" max="6" width="9.44140625" style="59"/>
    <col min="7" max="7" width="10.5546875" style="59" bestFit="1" customWidth="1"/>
    <col min="8" max="16384" width="9.44140625" style="59"/>
  </cols>
  <sheetData>
    <row r="1" spans="1:15" ht="19.5" customHeight="1" thickBot="1" x14ac:dyDescent="0.3">
      <c r="A1" s="378" t="s">
        <v>46</v>
      </c>
      <c r="B1" s="380"/>
      <c r="C1" s="381"/>
      <c r="D1" s="383"/>
      <c r="E1" s="383"/>
    </row>
    <row r="2" spans="1:15" ht="14.25" customHeight="1" x14ac:dyDescent="0.25">
      <c r="A2" s="196"/>
      <c r="B2" s="1010" t="s">
        <v>29</v>
      </c>
      <c r="C2" s="1010"/>
      <c r="D2" s="207"/>
      <c r="E2" s="207"/>
      <c r="G2" s="25" t="s">
        <v>37</v>
      </c>
    </row>
    <row r="3" spans="1:15" ht="14.25" customHeight="1" x14ac:dyDescent="0.25">
      <c r="A3" s="251" t="s">
        <v>30</v>
      </c>
      <c r="B3" s="155">
        <v>2022</v>
      </c>
      <c r="C3" s="229">
        <v>2023</v>
      </c>
      <c r="D3" s="259" t="s">
        <v>31</v>
      </c>
      <c r="E3" s="259" t="s">
        <v>32</v>
      </c>
      <c r="H3" s="587"/>
      <c r="I3" s="587"/>
    </row>
    <row r="4" spans="1:15" ht="14.25" customHeight="1" x14ac:dyDescent="0.25">
      <c r="A4" s="662" t="s">
        <v>96</v>
      </c>
      <c r="B4" s="663"/>
      <c r="C4" s="664"/>
      <c r="D4" s="665"/>
      <c r="E4" s="665"/>
      <c r="H4" s="4"/>
      <c r="I4" s="4"/>
    </row>
    <row r="5" spans="1:15" ht="14.25" customHeight="1" x14ac:dyDescent="0.25">
      <c r="A5" s="260" t="s">
        <v>130</v>
      </c>
      <c r="B5" s="269">
        <v>12</v>
      </c>
      <c r="C5" s="360">
        <v>16</v>
      </c>
      <c r="D5" s="666">
        <f>+C5-B5</f>
        <v>4</v>
      </c>
      <c r="E5" s="667">
        <f>+D5/(B5)*100</f>
        <v>33.333333333333329</v>
      </c>
      <c r="H5" s="4"/>
      <c r="I5" s="4"/>
    </row>
    <row r="6" spans="1:15" ht="14.25" customHeight="1" x14ac:dyDescent="0.25">
      <c r="A6" s="668" t="s">
        <v>131</v>
      </c>
      <c r="B6" s="269">
        <v>48</v>
      </c>
      <c r="C6" s="664">
        <v>75</v>
      </c>
      <c r="D6" s="666">
        <f>+C6-B6</f>
        <v>27</v>
      </c>
      <c r="E6" s="667">
        <f>+D6/(B6)*100</f>
        <v>56.25</v>
      </c>
      <c r="H6" s="4"/>
      <c r="I6" s="4"/>
    </row>
    <row r="7" spans="1:15" ht="14.25" customHeight="1" x14ac:dyDescent="0.25">
      <c r="A7" s="262"/>
      <c r="B7" s="265">
        <f>+B5+B6</f>
        <v>60</v>
      </c>
      <c r="C7" s="360">
        <f>+C5+C6</f>
        <v>91</v>
      </c>
      <c r="D7" s="263">
        <f>+C7-B7</f>
        <v>31</v>
      </c>
      <c r="E7" s="264">
        <f>D7/B7*100</f>
        <v>51.666666666666671</v>
      </c>
      <c r="H7" s="588"/>
      <c r="I7" s="588"/>
    </row>
    <row r="8" spans="1:15" x14ac:dyDescent="0.25">
      <c r="H8" s="4"/>
      <c r="I8" s="4"/>
    </row>
    <row r="9" spans="1:15" x14ac:dyDescent="0.25">
      <c r="H9" s="4"/>
      <c r="I9" s="4"/>
    </row>
    <row r="10" spans="1:15" ht="12.6" x14ac:dyDescent="0.25">
      <c r="H10" s="4"/>
      <c r="I10" s="4"/>
      <c r="O10" s="11"/>
    </row>
    <row r="11" spans="1:15" x14ac:dyDescent="0.25">
      <c r="H11" s="4"/>
      <c r="I11" s="4"/>
    </row>
    <row r="12" spans="1:15" x14ac:dyDescent="0.25">
      <c r="G12" s="20"/>
      <c r="H12" s="20"/>
      <c r="I12" s="4"/>
    </row>
    <row r="16" spans="1:15" x14ac:dyDescent="0.25">
      <c r="C16" s="60"/>
    </row>
    <row r="17" spans="1:3" x14ac:dyDescent="0.25">
      <c r="C17" s="60"/>
    </row>
    <row r="18" spans="1:3" x14ac:dyDescent="0.25">
      <c r="A18" s="61"/>
      <c r="B18" s="61"/>
      <c r="C18" s="62"/>
    </row>
    <row r="19" spans="1:3" x14ac:dyDescent="0.25">
      <c r="C19" s="60"/>
    </row>
    <row r="20" spans="1:3" x14ac:dyDescent="0.25">
      <c r="A20" s="61"/>
      <c r="B20" s="61"/>
      <c r="C20" s="62"/>
    </row>
    <row r="21" spans="1:3" ht="11.25" customHeight="1" x14ac:dyDescent="0.25">
      <c r="C21" s="60"/>
    </row>
    <row r="22" spans="1:3" ht="12.6" x14ac:dyDescent="0.25">
      <c r="C22" s="17"/>
    </row>
    <row r="23" spans="1:3" x14ac:dyDescent="0.25">
      <c r="C23" s="60"/>
    </row>
    <row r="32" spans="1:3" ht="22.5" customHeight="1" x14ac:dyDescent="0.25"/>
    <row r="34" ht="21.75" customHeight="1" x14ac:dyDescent="0.25"/>
  </sheetData>
  <mergeCells count="1">
    <mergeCell ref="B2:C2"/>
  </mergeCells>
  <conditionalFormatting sqref="H7">
    <cfRule type="cellIs" dxfId="296" priority="4" operator="notEqual">
      <formula>0</formula>
    </cfRule>
    <cfRule type="cellIs" dxfId="295" priority="5" operator="greaterThan">
      <formula>0</formula>
    </cfRule>
    <cfRule type="cellIs" dxfId="294" priority="6" operator="notEqual">
      <formula>0</formula>
    </cfRule>
  </conditionalFormatting>
  <conditionalFormatting sqref="I7">
    <cfRule type="cellIs" dxfId="293" priority="1" operator="notEqual">
      <formula>0</formula>
    </cfRule>
    <cfRule type="cellIs" dxfId="292" priority="2" operator="greaterThan">
      <formula>0</formula>
    </cfRule>
    <cfRule type="cellIs" dxfId="291" priority="3" operator="notEqual">
      <formula>0</formula>
    </cfRule>
  </conditionalFormatting>
  <hyperlinks>
    <hyperlink ref="G2" location="Indice!A1" display="Indice" xr:uid="{00000000-0004-0000-0C00-000000000000}"/>
  </hyperlinks>
  <pageMargins left="0.75" right="0.75" top="1" bottom="1" header="0.5" footer="0.5"/>
  <pageSetup paperSize="9" orientation="portrait" r:id="rId1"/>
  <headerFooter alignWithMargins="0">
    <oddFooter>&amp;L&amp;1#&amp;"Calibri"&amp;10&amp;K000000Internal</oddFoot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5333C-7D5C-441B-964E-A6C282D5796E}">
  <dimension ref="A1:O21"/>
  <sheetViews>
    <sheetView showGridLines="0" zoomScaleNormal="100" workbookViewId="0"/>
  </sheetViews>
  <sheetFormatPr defaultColWidth="9.44140625" defaultRowHeight="13.8" x14ac:dyDescent="0.25"/>
  <cols>
    <col min="1" max="1" width="55.5546875" style="541" customWidth="1"/>
    <col min="2" max="5" width="7.5546875" style="524" customWidth="1"/>
    <col min="6" max="6" width="3.5546875" style="524" customWidth="1"/>
    <col min="7" max="7" width="88.5546875" style="524" customWidth="1"/>
    <col min="8" max="11" width="9.44140625" style="524"/>
    <col min="12" max="12" width="58" style="524" customWidth="1"/>
    <col min="13" max="16384" width="9.44140625" style="524"/>
  </cols>
  <sheetData>
    <row r="1" spans="1:15" ht="14.4" thickBot="1" x14ac:dyDescent="0.3">
      <c r="A1" s="559" t="s">
        <v>81</v>
      </c>
      <c r="B1" s="560"/>
      <c r="C1" s="561"/>
      <c r="D1" s="562"/>
      <c r="E1" s="562"/>
      <c r="G1" s="25" t="s">
        <v>37</v>
      </c>
    </row>
    <row r="2" spans="1:15" ht="14.1" customHeight="1" x14ac:dyDescent="0.25">
      <c r="A2" s="566"/>
      <c r="B2" s="1011" t="s">
        <v>29</v>
      </c>
      <c r="C2" s="1011"/>
      <c r="D2" s="567"/>
      <c r="E2" s="567"/>
      <c r="H2" s="587"/>
      <c r="I2" s="587"/>
    </row>
    <row r="3" spans="1:15" ht="14.1" customHeight="1" x14ac:dyDescent="0.25">
      <c r="A3" s="563" t="s">
        <v>30</v>
      </c>
      <c r="B3" s="564">
        <v>2022</v>
      </c>
      <c r="C3" s="565">
        <v>2023</v>
      </c>
      <c r="D3" s="564" t="s">
        <v>31</v>
      </c>
      <c r="E3" s="564" t="s">
        <v>32</v>
      </c>
      <c r="H3" s="23"/>
    </row>
    <row r="4" spans="1:15" ht="14.1" customHeight="1" x14ac:dyDescent="0.25">
      <c r="A4" s="542" t="s">
        <v>33</v>
      </c>
      <c r="B4" s="543">
        <v>276</v>
      </c>
      <c r="C4" s="544">
        <v>521</v>
      </c>
      <c r="D4" s="545">
        <f t="shared" ref="D4:D7" si="0">+C4-B4</f>
        <v>245</v>
      </c>
      <c r="E4" s="546">
        <f t="shared" ref="E4:E12" si="1">+D4/B4*100</f>
        <v>88.768115942028984</v>
      </c>
      <c r="G4" s="525"/>
      <c r="H4" s="588"/>
      <c r="I4" s="588"/>
      <c r="J4" s="526"/>
      <c r="K4" s="526"/>
      <c r="L4" s="526"/>
    </row>
    <row r="5" spans="1:15" ht="14.1" customHeight="1" x14ac:dyDescent="0.25">
      <c r="A5" s="549" t="s">
        <v>183</v>
      </c>
      <c r="B5" s="545">
        <v>19</v>
      </c>
      <c r="C5" s="548">
        <v>45</v>
      </c>
      <c r="D5" s="545">
        <f t="shared" si="0"/>
        <v>26</v>
      </c>
      <c r="E5" s="546"/>
      <c r="G5" s="528"/>
      <c r="H5" s="588"/>
      <c r="I5" s="588"/>
      <c r="J5" s="529"/>
      <c r="K5" s="530"/>
      <c r="L5" s="530"/>
    </row>
    <row r="6" spans="1:15" ht="14.1" customHeight="1" x14ac:dyDescent="0.25">
      <c r="A6" s="547" t="s">
        <v>15</v>
      </c>
      <c r="B6" s="545">
        <v>9</v>
      </c>
      <c r="C6" s="548">
        <v>25</v>
      </c>
      <c r="D6" s="545">
        <f t="shared" si="0"/>
        <v>16</v>
      </c>
      <c r="E6" s="546"/>
      <c r="G6" s="525"/>
      <c r="H6" s="588"/>
      <c r="I6" s="588"/>
      <c r="J6" s="526"/>
      <c r="K6" s="531"/>
      <c r="L6" s="531"/>
    </row>
    <row r="7" spans="1:15" ht="14.1" customHeight="1" x14ac:dyDescent="0.25">
      <c r="A7" s="547" t="s">
        <v>184</v>
      </c>
      <c r="B7" s="543">
        <v>25</v>
      </c>
      <c r="C7" s="544">
        <v>49</v>
      </c>
      <c r="D7" s="545">
        <f t="shared" si="0"/>
        <v>24</v>
      </c>
      <c r="E7" s="546">
        <f t="shared" si="1"/>
        <v>96</v>
      </c>
      <c r="G7" s="525"/>
      <c r="H7" s="588"/>
      <c r="I7" s="588"/>
      <c r="J7" s="526"/>
      <c r="K7" s="531"/>
      <c r="L7" s="531"/>
    </row>
    <row r="8" spans="1:15" ht="14.1" customHeight="1" x14ac:dyDescent="0.25">
      <c r="A8" s="550" t="s">
        <v>185</v>
      </c>
      <c r="B8" s="551"/>
      <c r="C8" s="552"/>
      <c r="D8" s="545"/>
      <c r="E8" s="546"/>
      <c r="G8" s="525"/>
      <c r="H8" s="588"/>
      <c r="I8" s="588"/>
      <c r="J8" s="532"/>
      <c r="K8" s="531"/>
      <c r="L8" s="531"/>
    </row>
    <row r="9" spans="1:15" ht="14.1" customHeight="1" x14ac:dyDescent="0.25">
      <c r="A9" s="547" t="s">
        <v>186</v>
      </c>
      <c r="B9" s="553">
        <v>16</v>
      </c>
      <c r="C9" s="554">
        <v>40</v>
      </c>
      <c r="D9" s="545">
        <f t="shared" ref="D9:D14" si="2">+C9-B9</f>
        <v>24</v>
      </c>
      <c r="E9" s="546"/>
      <c r="G9" s="525"/>
      <c r="H9" s="588"/>
      <c r="I9" s="588"/>
      <c r="J9" s="526"/>
      <c r="K9" s="531"/>
      <c r="L9" s="531"/>
    </row>
    <row r="10" spans="1:15" s="527" customFormat="1" ht="14.1" customHeight="1" x14ac:dyDescent="0.3">
      <c r="A10" s="547" t="s">
        <v>580</v>
      </c>
      <c r="B10" s="543">
        <v>12</v>
      </c>
      <c r="C10" s="544">
        <v>33</v>
      </c>
      <c r="D10" s="545">
        <f t="shared" si="2"/>
        <v>21</v>
      </c>
      <c r="E10" s="546"/>
      <c r="G10" s="528"/>
      <c r="H10" s="588"/>
      <c r="I10" s="588"/>
      <c r="J10" s="529"/>
      <c r="K10" s="530"/>
      <c r="L10" s="530"/>
      <c r="O10" s="533"/>
    </row>
    <row r="11" spans="1:15" ht="14.1" customHeight="1" x14ac:dyDescent="0.3">
      <c r="A11" s="550" t="s">
        <v>187</v>
      </c>
      <c r="B11" s="555"/>
      <c r="C11" s="556"/>
      <c r="D11" s="545"/>
      <c r="E11" s="546"/>
      <c r="G11" s="528"/>
      <c r="H11" s="588"/>
      <c r="I11" s="588"/>
      <c r="J11" s="529"/>
      <c r="K11" s="530"/>
      <c r="L11" s="530"/>
    </row>
    <row r="12" spans="1:15" ht="14.1" customHeight="1" x14ac:dyDescent="0.25">
      <c r="A12" s="547" t="s">
        <v>487</v>
      </c>
      <c r="B12" s="557">
        <v>33.5</v>
      </c>
      <c r="C12" s="558">
        <v>58</v>
      </c>
      <c r="D12" s="545">
        <f t="shared" si="2"/>
        <v>24.5</v>
      </c>
      <c r="E12" s="546">
        <f t="shared" si="1"/>
        <v>73.134328358208961</v>
      </c>
      <c r="G12" s="525"/>
      <c r="H12" s="588"/>
      <c r="I12" s="588"/>
      <c r="J12" s="526"/>
      <c r="K12" s="531"/>
      <c r="L12" s="531"/>
    </row>
    <row r="13" spans="1:15" ht="14.1" customHeight="1" x14ac:dyDescent="0.25">
      <c r="A13" s="547" t="s">
        <v>488</v>
      </c>
      <c r="B13" s="543">
        <v>1000.3</v>
      </c>
      <c r="C13" s="544">
        <v>1220</v>
      </c>
      <c r="D13" s="545">
        <f t="shared" si="2"/>
        <v>219.70000000000005</v>
      </c>
      <c r="E13" s="546">
        <f t="shared" ref="E13:E14" si="3">+D13/B13*100</f>
        <v>21.963410976706992</v>
      </c>
      <c r="G13" s="525"/>
      <c r="H13" s="588"/>
      <c r="I13" s="588"/>
      <c r="J13" s="526"/>
      <c r="K13" s="531"/>
      <c r="L13" s="531"/>
    </row>
    <row r="14" spans="1:15" ht="14.1" customHeight="1" x14ac:dyDescent="0.25">
      <c r="A14" s="547" t="s">
        <v>188</v>
      </c>
      <c r="B14" s="463">
        <v>479</v>
      </c>
      <c r="C14" s="544">
        <v>581</v>
      </c>
      <c r="D14" s="545">
        <f t="shared" si="2"/>
        <v>102</v>
      </c>
      <c r="E14" s="632">
        <f t="shared" si="3"/>
        <v>21.294363256784969</v>
      </c>
      <c r="G14" s="525"/>
      <c r="H14" s="588"/>
      <c r="I14" s="588"/>
      <c r="J14" s="526"/>
      <c r="K14" s="531"/>
      <c r="L14" s="531"/>
    </row>
    <row r="15" spans="1:15" ht="14.1" customHeight="1" x14ac:dyDescent="0.25">
      <c r="A15" s="534"/>
      <c r="B15" s="535"/>
      <c r="C15" s="536"/>
      <c r="D15" s="537"/>
      <c r="E15" s="538"/>
      <c r="G15" s="528"/>
      <c r="H15" s="530"/>
      <c r="I15" s="530"/>
      <c r="J15" s="529"/>
      <c r="K15" s="530"/>
      <c r="L15" s="530"/>
    </row>
    <row r="16" spans="1:15" x14ac:dyDescent="0.25">
      <c r="F16" s="539" t="s">
        <v>38</v>
      </c>
      <c r="G16" s="540" t="s">
        <v>189</v>
      </c>
    </row>
    <row r="17" spans="6:8" x14ac:dyDescent="0.25">
      <c r="F17" s="539" t="s">
        <v>39</v>
      </c>
      <c r="G17" s="540" t="s">
        <v>190</v>
      </c>
    </row>
    <row r="18" spans="6:8" x14ac:dyDescent="0.25">
      <c r="F18" s="539" t="s">
        <v>41</v>
      </c>
      <c r="G18" s="540" t="s">
        <v>489</v>
      </c>
    </row>
    <row r="19" spans="6:8" ht="13.5" customHeight="1" x14ac:dyDescent="0.25">
      <c r="F19" s="539" t="s">
        <v>78</v>
      </c>
      <c r="G19" s="540" t="s">
        <v>191</v>
      </c>
    </row>
    <row r="20" spans="6:8" x14ac:dyDescent="0.25">
      <c r="F20" s="539" t="s">
        <v>79</v>
      </c>
      <c r="G20" s="540" t="s">
        <v>486</v>
      </c>
    </row>
    <row r="21" spans="6:8" x14ac:dyDescent="0.25">
      <c r="G21" s="20"/>
      <c r="H21" s="20"/>
    </row>
  </sheetData>
  <mergeCells count="1">
    <mergeCell ref="B2:C2"/>
  </mergeCells>
  <conditionalFormatting sqref="H4:I14">
    <cfRule type="cellIs" dxfId="290" priority="4" operator="notEqual">
      <formula>0</formula>
    </cfRule>
    <cfRule type="cellIs" dxfId="289" priority="5" operator="greaterThan">
      <formula>0</formula>
    </cfRule>
    <cfRule type="cellIs" dxfId="288" priority="6" operator="notEqual">
      <formula>0</formula>
    </cfRule>
  </conditionalFormatting>
  <hyperlinks>
    <hyperlink ref="G1" location="Indice!A1" display="Indice" xr:uid="{5EF90237-A3E0-4A3A-9FD1-CD073E6A161B}"/>
  </hyperlinks>
  <pageMargins left="0.75" right="0.75" top="1" bottom="1" header="0.5" footer="0.5"/>
  <pageSetup paperSize="9" orientation="portrait" r:id="rId1"/>
  <headerFooter alignWithMargins="0">
    <oddFooter>&amp;L&amp;1#&amp;"Calibri"&amp;10&amp;K000000Internal</oddFoot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O47"/>
  <sheetViews>
    <sheetView showGridLines="0" zoomScale="85" zoomScaleNormal="85" workbookViewId="0">
      <selection activeCell="A27" sqref="A27"/>
    </sheetView>
  </sheetViews>
  <sheetFormatPr defaultColWidth="9.44140625" defaultRowHeight="11.4" x14ac:dyDescent="0.25"/>
  <cols>
    <col min="1" max="1" width="47.44140625" style="53" customWidth="1"/>
    <col min="2" max="3" width="9.5546875" style="4" customWidth="1"/>
    <col min="4" max="4" width="9.5546875" style="53" customWidth="1"/>
    <col min="5" max="5" width="9.5546875" style="69" customWidth="1"/>
    <col min="6" max="6" width="9.5546875" style="4" customWidth="1"/>
    <col min="7" max="7" width="3.5546875" style="52" customWidth="1"/>
    <col min="8" max="8" width="87.5546875" style="52" customWidth="1"/>
    <col min="9" max="9" width="61.44140625" style="52" bestFit="1" customWidth="1"/>
    <col min="10" max="10" width="9.44140625" style="52"/>
    <col min="11" max="11" width="13.5546875" style="4" bestFit="1" customWidth="1"/>
    <col min="12" max="16384" width="9.44140625" style="4"/>
  </cols>
  <sheetData>
    <row r="1" spans="1:15" ht="13.8" thickBot="1" x14ac:dyDescent="0.3">
      <c r="A1" s="378" t="s">
        <v>132</v>
      </c>
      <c r="B1" s="380"/>
      <c r="C1" s="380"/>
      <c r="D1" s="381"/>
      <c r="E1" s="383"/>
      <c r="F1" s="383"/>
      <c r="J1" s="63"/>
      <c r="K1" s="63"/>
    </row>
    <row r="2" spans="1:15" ht="13.8" x14ac:dyDescent="0.25">
      <c r="A2" s="196"/>
      <c r="B2" s="1012" t="s">
        <v>29</v>
      </c>
      <c r="C2" s="1012"/>
      <c r="D2" s="1012"/>
      <c r="H2" s="27"/>
      <c r="I2" s="64"/>
      <c r="J2" s="64"/>
      <c r="K2" s="64"/>
      <c r="L2" s="52"/>
    </row>
    <row r="3" spans="1:15" ht="13.8" x14ac:dyDescent="0.25">
      <c r="A3" s="4"/>
      <c r="B3" s="413">
        <v>2019</v>
      </c>
      <c r="C3" s="1013">
        <v>2020</v>
      </c>
      <c r="D3" s="1013"/>
      <c r="E3" s="1014" t="s">
        <v>133</v>
      </c>
      <c r="F3" s="1014"/>
      <c r="H3" s="27"/>
      <c r="I3" s="64"/>
      <c r="J3" s="64"/>
      <c r="K3" s="64"/>
      <c r="L3" s="52"/>
    </row>
    <row r="4" spans="1:15" ht="13.8" x14ac:dyDescent="0.25">
      <c r="A4" s="569" t="s">
        <v>30</v>
      </c>
      <c r="B4" s="570" t="s">
        <v>134</v>
      </c>
      <c r="C4" s="570" t="s">
        <v>134</v>
      </c>
      <c r="D4" s="571" t="s">
        <v>135</v>
      </c>
      <c r="E4" s="570" t="s">
        <v>31</v>
      </c>
      <c r="F4" s="570" t="s">
        <v>32</v>
      </c>
      <c r="H4" s="27"/>
      <c r="I4" s="64"/>
      <c r="J4" s="64"/>
      <c r="K4" s="64"/>
      <c r="L4" s="52"/>
    </row>
    <row r="5" spans="1:15" ht="13.8" x14ac:dyDescent="0.25">
      <c r="A5" s="418" t="s">
        <v>136</v>
      </c>
      <c r="B5" s="419">
        <f>+B6+B7+B8</f>
        <v>1252</v>
      </c>
      <c r="C5" s="419">
        <f>+C6+C7+C8</f>
        <v>0</v>
      </c>
      <c r="D5" s="420">
        <f>+D6+D7+D8</f>
        <v>0</v>
      </c>
      <c r="E5" s="247">
        <f>+D5-B5</f>
        <v>-1252</v>
      </c>
      <c r="F5" s="227">
        <f>+E5/B5*100</f>
        <v>-100</v>
      </c>
      <c r="H5" s="65"/>
      <c r="I5" s="27"/>
      <c r="J5" s="64"/>
      <c r="K5" s="66"/>
      <c r="L5" s="66"/>
    </row>
    <row r="6" spans="1:15" ht="13.8" x14ac:dyDescent="0.25">
      <c r="A6" s="422" t="s">
        <v>137</v>
      </c>
      <c r="B6" s="275">
        <v>992</v>
      </c>
      <c r="C6" s="275"/>
      <c r="D6" s="364"/>
      <c r="E6" s="261">
        <f t="shared" ref="E6:E23" si="0">+D6-B6</f>
        <v>-992</v>
      </c>
      <c r="F6" s="270">
        <f t="shared" ref="F6:F23" si="1">+E6/B6*100</f>
        <v>-100</v>
      </c>
      <c r="H6" s="65"/>
      <c r="I6" s="27"/>
      <c r="J6" s="64"/>
      <c r="K6" s="64"/>
      <c r="L6" s="64"/>
    </row>
    <row r="7" spans="1:15" ht="13.8" x14ac:dyDescent="0.25">
      <c r="A7" s="422" t="s">
        <v>138</v>
      </c>
      <c r="B7" s="275">
        <v>251</v>
      </c>
      <c r="C7" s="275"/>
      <c r="D7" s="364"/>
      <c r="E7" s="261">
        <f>+D7-B7</f>
        <v>-251</v>
      </c>
      <c r="F7" s="270">
        <f t="shared" si="1"/>
        <v>-100</v>
      </c>
      <c r="H7" s="67"/>
      <c r="I7" s="27"/>
      <c r="J7" s="64"/>
      <c r="K7" s="64"/>
      <c r="L7" s="64"/>
    </row>
    <row r="8" spans="1:15" s="56" customFormat="1" ht="14.4" x14ac:dyDescent="0.3">
      <c r="A8" s="260" t="s">
        <v>93</v>
      </c>
      <c r="B8" s="371">
        <v>9</v>
      </c>
      <c r="C8" s="371"/>
      <c r="D8" s="372"/>
      <c r="E8" s="261">
        <f t="shared" si="0"/>
        <v>-9</v>
      </c>
      <c r="F8" s="270">
        <f t="shared" si="1"/>
        <v>-100</v>
      </c>
      <c r="G8" s="373"/>
      <c r="H8" s="374"/>
      <c r="I8" s="375"/>
      <c r="J8" s="376"/>
      <c r="K8" s="376"/>
      <c r="L8" s="376"/>
    </row>
    <row r="9" spans="1:15" ht="13.8" x14ac:dyDescent="0.25">
      <c r="A9" s="266" t="s">
        <v>94</v>
      </c>
      <c r="B9" s="267">
        <v>51</v>
      </c>
      <c r="C9" s="267"/>
      <c r="D9" s="421"/>
      <c r="E9" s="267">
        <f t="shared" si="0"/>
        <v>-51</v>
      </c>
      <c r="F9" s="271">
        <f t="shared" si="1"/>
        <v>-100</v>
      </c>
      <c r="H9" s="65"/>
      <c r="I9" s="27"/>
      <c r="J9" s="64"/>
      <c r="K9" s="64"/>
      <c r="L9" s="64"/>
    </row>
    <row r="10" spans="1:15" s="56" customFormat="1" ht="14.4" x14ac:dyDescent="0.3">
      <c r="A10" s="423" t="s">
        <v>139</v>
      </c>
      <c r="B10" s="247">
        <f>+B5+B9</f>
        <v>1303</v>
      </c>
      <c r="C10" s="247">
        <f>+C5+C9</f>
        <v>0</v>
      </c>
      <c r="D10" s="248">
        <f>+D5+D9</f>
        <v>0</v>
      </c>
      <c r="E10" s="247">
        <f t="shared" si="0"/>
        <v>-1303</v>
      </c>
      <c r="F10" s="227">
        <f t="shared" si="1"/>
        <v>-100</v>
      </c>
      <c r="G10" s="373"/>
      <c r="H10" s="377"/>
      <c r="I10" s="375"/>
      <c r="J10" s="376"/>
      <c r="K10" s="376"/>
      <c r="L10" s="376"/>
    </row>
    <row r="11" spans="1:15" ht="13.8" x14ac:dyDescent="0.25">
      <c r="A11" s="423" t="s">
        <v>140</v>
      </c>
      <c r="B11" s="247">
        <f>+B12+B13</f>
        <v>-132</v>
      </c>
      <c r="C11" s="247">
        <f>+C12+C13</f>
        <v>0</v>
      </c>
      <c r="D11" s="248">
        <f>+D12+D13</f>
        <v>0</v>
      </c>
      <c r="E11" s="247">
        <f t="shared" si="0"/>
        <v>132</v>
      </c>
      <c r="F11" s="270">
        <f t="shared" ref="F11:F15" si="2">+E11/B11*100</f>
        <v>-100</v>
      </c>
      <c r="H11" s="67"/>
      <c r="I11" s="27"/>
      <c r="J11" s="64"/>
      <c r="K11" s="64"/>
      <c r="L11" s="64"/>
      <c r="O11" s="5"/>
    </row>
    <row r="12" spans="1:15" ht="13.8" x14ac:dyDescent="0.25">
      <c r="A12" s="424" t="s">
        <v>141</v>
      </c>
      <c r="B12" s="249">
        <v>-124</v>
      </c>
      <c r="C12" s="249"/>
      <c r="D12" s="367"/>
      <c r="E12" s="249">
        <f t="shared" si="0"/>
        <v>124</v>
      </c>
      <c r="F12" s="270">
        <f t="shared" si="2"/>
        <v>-100</v>
      </c>
      <c r="H12" s="65"/>
      <c r="I12" s="27"/>
      <c r="J12" s="64"/>
      <c r="K12" s="64"/>
      <c r="L12" s="64"/>
    </row>
    <row r="13" spans="1:15" ht="13.8" x14ac:dyDescent="0.25">
      <c r="A13" s="424" t="s">
        <v>142</v>
      </c>
      <c r="B13" s="249">
        <v>-8</v>
      </c>
      <c r="C13" s="249"/>
      <c r="D13" s="367"/>
      <c r="E13" s="249">
        <f t="shared" si="0"/>
        <v>8</v>
      </c>
      <c r="F13" s="270">
        <f t="shared" si="2"/>
        <v>-100</v>
      </c>
      <c r="H13" s="67"/>
      <c r="I13" s="27"/>
      <c r="J13" s="64"/>
      <c r="K13" s="64"/>
      <c r="L13" s="64"/>
    </row>
    <row r="14" spans="1:15" ht="13.8" x14ac:dyDescent="0.25">
      <c r="A14" s="423" t="s">
        <v>143</v>
      </c>
      <c r="B14" s="247">
        <v>-60</v>
      </c>
      <c r="C14" s="247"/>
      <c r="D14" s="248"/>
      <c r="E14" s="247">
        <f t="shared" si="0"/>
        <v>60</v>
      </c>
      <c r="F14" s="270">
        <f t="shared" si="2"/>
        <v>-100</v>
      </c>
      <c r="H14" s="65"/>
      <c r="I14" s="27"/>
      <c r="J14" s="64"/>
      <c r="K14" s="64"/>
      <c r="L14" s="64"/>
    </row>
    <row r="15" spans="1:15" x14ac:dyDescent="0.25">
      <c r="A15" s="423" t="s">
        <v>144</v>
      </c>
      <c r="B15" s="247">
        <f>+B11+B14</f>
        <v>-192</v>
      </c>
      <c r="C15" s="247">
        <f>+C11+C14</f>
        <v>0</v>
      </c>
      <c r="D15" s="248">
        <f>+D11+D14</f>
        <v>0</v>
      </c>
      <c r="E15" s="247">
        <f t="shared" si="0"/>
        <v>192</v>
      </c>
      <c r="F15" s="270">
        <f t="shared" si="2"/>
        <v>-100</v>
      </c>
      <c r="H15" s="414"/>
      <c r="I15" s="414"/>
      <c r="J15" s="415"/>
      <c r="K15" s="416"/>
      <c r="L15" s="417"/>
    </row>
    <row r="16" spans="1:15" ht="13.8" x14ac:dyDescent="0.25">
      <c r="A16" s="219" t="s">
        <v>145</v>
      </c>
      <c r="B16" s="247">
        <f>+B10+B15</f>
        <v>1111</v>
      </c>
      <c r="C16" s="247">
        <f>+C10+C15</f>
        <v>0</v>
      </c>
      <c r="D16" s="248">
        <f>+D10+D15</f>
        <v>0</v>
      </c>
      <c r="E16" s="247">
        <f t="shared" si="0"/>
        <v>-1111</v>
      </c>
      <c r="F16" s="227">
        <f t="shared" si="1"/>
        <v>-100</v>
      </c>
      <c r="H16" s="67"/>
      <c r="I16" s="27"/>
      <c r="J16" s="64"/>
      <c r="K16" s="64"/>
      <c r="L16" s="64"/>
    </row>
    <row r="17" spans="1:12" ht="13.8" x14ac:dyDescent="0.25">
      <c r="A17" s="260" t="s">
        <v>146</v>
      </c>
      <c r="B17" s="261">
        <v>-355</v>
      </c>
      <c r="C17" s="261"/>
      <c r="D17" s="365"/>
      <c r="E17" s="261">
        <f t="shared" si="0"/>
        <v>355</v>
      </c>
      <c r="F17" s="270">
        <f t="shared" si="1"/>
        <v>-100</v>
      </c>
      <c r="H17" s="65"/>
      <c r="I17" s="27"/>
      <c r="J17" s="64"/>
      <c r="K17" s="64"/>
      <c r="L17" s="64"/>
    </row>
    <row r="18" spans="1:12" ht="13.8" x14ac:dyDescent="0.25">
      <c r="A18" s="219" t="s">
        <v>147</v>
      </c>
      <c r="B18" s="247">
        <f>+B16+B17</f>
        <v>756</v>
      </c>
      <c r="C18" s="247">
        <f>+C16+C17</f>
        <v>0</v>
      </c>
      <c r="D18" s="248">
        <f>+D16+D17</f>
        <v>0</v>
      </c>
      <c r="E18" s="247">
        <f t="shared" si="0"/>
        <v>-756</v>
      </c>
      <c r="F18" s="227">
        <f t="shared" si="1"/>
        <v>-100</v>
      </c>
      <c r="H18" s="68"/>
      <c r="I18" s="27"/>
      <c r="J18" s="64"/>
      <c r="K18" s="64"/>
      <c r="L18" s="64"/>
    </row>
    <row r="19" spans="1:12" ht="13.8" x14ac:dyDescent="0.25">
      <c r="A19" s="260" t="s">
        <v>148</v>
      </c>
      <c r="B19" s="261">
        <v>-85</v>
      </c>
      <c r="C19" s="261"/>
      <c r="D19" s="365"/>
      <c r="E19" s="261">
        <f t="shared" si="0"/>
        <v>85</v>
      </c>
      <c r="F19" s="270">
        <f t="shared" si="1"/>
        <v>-100</v>
      </c>
      <c r="H19" s="68"/>
      <c r="I19" s="27"/>
      <c r="J19" s="64"/>
      <c r="K19" s="64"/>
      <c r="L19" s="64"/>
    </row>
    <row r="20" spans="1:12" ht="13.8" x14ac:dyDescent="0.25">
      <c r="A20" s="260" t="s">
        <v>149</v>
      </c>
      <c r="B20" s="269">
        <v>118</v>
      </c>
      <c r="C20" s="269"/>
      <c r="D20" s="366"/>
      <c r="E20" s="261">
        <f t="shared" si="0"/>
        <v>-118</v>
      </c>
      <c r="F20" s="270">
        <f t="shared" si="1"/>
        <v>-100</v>
      </c>
      <c r="H20" s="68"/>
      <c r="I20" s="27"/>
      <c r="J20" s="64"/>
      <c r="K20" s="64"/>
      <c r="L20" s="64"/>
    </row>
    <row r="21" spans="1:12" ht="13.8" x14ac:dyDescent="0.25">
      <c r="A21" s="219" t="s">
        <v>150</v>
      </c>
      <c r="B21" s="247">
        <f>+B18+B19+B20</f>
        <v>789</v>
      </c>
      <c r="C21" s="247">
        <f>+C18+C19+C20</f>
        <v>0</v>
      </c>
      <c r="D21" s="248">
        <f>+D18+D19+D20</f>
        <v>0</v>
      </c>
      <c r="E21" s="247">
        <f t="shared" si="0"/>
        <v>-789</v>
      </c>
      <c r="F21" s="227">
        <f t="shared" si="1"/>
        <v>-100</v>
      </c>
      <c r="I21" s="27"/>
      <c r="J21" s="64"/>
      <c r="K21" s="64"/>
      <c r="L21" s="64"/>
    </row>
    <row r="22" spans="1:12" ht="13.8" x14ac:dyDescent="0.25">
      <c r="A22" s="260" t="s">
        <v>18</v>
      </c>
      <c r="B22" s="261">
        <v>-208</v>
      </c>
      <c r="C22" s="261"/>
      <c r="D22" s="365"/>
      <c r="E22" s="261">
        <f t="shared" si="0"/>
        <v>208</v>
      </c>
      <c r="F22" s="270">
        <f t="shared" si="1"/>
        <v>-100</v>
      </c>
      <c r="G22" s="477"/>
      <c r="H22" s="4"/>
      <c r="I22" s="27"/>
      <c r="J22" s="64"/>
      <c r="K22" s="64"/>
      <c r="L22" s="64"/>
    </row>
    <row r="23" spans="1:12" ht="13.8" x14ac:dyDescent="0.25">
      <c r="A23" s="219" t="s">
        <v>151</v>
      </c>
      <c r="B23" s="247">
        <f>+B21+B22</f>
        <v>581</v>
      </c>
      <c r="C23" s="247">
        <f>+C21+C22</f>
        <v>0</v>
      </c>
      <c r="D23" s="248">
        <f>+D21+D22</f>
        <v>0</v>
      </c>
      <c r="E23" s="247">
        <f t="shared" si="0"/>
        <v>-581</v>
      </c>
      <c r="F23" s="227">
        <f t="shared" si="1"/>
        <v>-100</v>
      </c>
      <c r="G23" s="523"/>
      <c r="I23" s="27"/>
      <c r="J23" s="64"/>
      <c r="K23" s="64"/>
      <c r="L23" s="64"/>
    </row>
    <row r="24" spans="1:12" ht="13.8" hidden="1" x14ac:dyDescent="0.25">
      <c r="A24" s="205" t="s">
        <v>152</v>
      </c>
      <c r="B24" s="249">
        <v>581</v>
      </c>
      <c r="C24" s="249"/>
      <c r="D24" s="367"/>
      <c r="E24" s="247">
        <f>+D24-B24</f>
        <v>-581</v>
      </c>
      <c r="F24" s="227">
        <f>+E24/B24*100</f>
        <v>-100</v>
      </c>
      <c r="G24" s="523"/>
      <c r="I24" s="27"/>
      <c r="J24" s="64"/>
      <c r="K24" s="64"/>
      <c r="L24" s="64"/>
    </row>
    <row r="25" spans="1:12" ht="13.8" hidden="1" x14ac:dyDescent="0.25">
      <c r="A25" s="205" t="s">
        <v>153</v>
      </c>
      <c r="B25" s="247"/>
      <c r="C25" s="247"/>
      <c r="D25" s="248"/>
      <c r="E25" s="247"/>
      <c r="F25" s="227"/>
      <c r="G25" s="57"/>
      <c r="I25" s="27"/>
      <c r="J25" s="64"/>
      <c r="K25" s="64"/>
      <c r="L25" s="64"/>
    </row>
    <row r="26" spans="1:12" ht="13.8" x14ac:dyDescent="0.25">
      <c r="I26" s="27"/>
      <c r="J26" s="64"/>
      <c r="K26" s="64"/>
      <c r="L26" s="64"/>
    </row>
    <row r="27" spans="1:12" ht="13.8" x14ac:dyDescent="0.25">
      <c r="A27" s="25" t="s">
        <v>37</v>
      </c>
      <c r="B27" s="70"/>
      <c r="C27" s="70"/>
      <c r="D27" s="70"/>
      <c r="E27" s="70"/>
      <c r="F27" s="70"/>
      <c r="G27" s="410" t="s">
        <v>154</v>
      </c>
      <c r="H27" s="356" t="s">
        <v>155</v>
      </c>
      <c r="I27" s="27"/>
      <c r="J27" s="64"/>
      <c r="K27" s="64"/>
      <c r="L27" s="64"/>
    </row>
    <row r="28" spans="1:12" ht="34.200000000000003" x14ac:dyDescent="0.25">
      <c r="A28" s="523"/>
      <c r="B28" s="523"/>
      <c r="C28" s="523"/>
      <c r="D28" s="523"/>
      <c r="E28" s="523"/>
      <c r="F28" s="523"/>
      <c r="G28" s="410" t="s">
        <v>156</v>
      </c>
      <c r="H28" s="410" t="s">
        <v>157</v>
      </c>
      <c r="I28" s="27"/>
      <c r="J28" s="64"/>
      <c r="K28" s="64"/>
      <c r="L28" s="64"/>
    </row>
    <row r="29" spans="1:12" ht="34.200000000000003" x14ac:dyDescent="0.25">
      <c r="A29" s="523"/>
      <c r="B29" s="523"/>
      <c r="C29" s="523"/>
      <c r="D29" s="523"/>
      <c r="E29" s="523"/>
      <c r="F29" s="523"/>
      <c r="G29" s="410" t="s">
        <v>158</v>
      </c>
      <c r="H29" s="356" t="s">
        <v>159</v>
      </c>
      <c r="I29" s="27"/>
      <c r="J29" s="64"/>
      <c r="K29" s="64"/>
      <c r="L29" s="64"/>
    </row>
    <row r="30" spans="1:12" ht="13.8" x14ac:dyDescent="0.25">
      <c r="A30" s="523"/>
      <c r="B30" s="523"/>
      <c r="C30" s="523"/>
      <c r="D30" s="523"/>
      <c r="E30" s="523"/>
      <c r="F30" s="523"/>
      <c r="G30" s="410" t="s">
        <v>160</v>
      </c>
      <c r="H30" s="356" t="s">
        <v>161</v>
      </c>
      <c r="I30" s="27"/>
      <c r="J30" s="64"/>
      <c r="K30" s="64"/>
      <c r="L30" s="64"/>
    </row>
    <row r="31" spans="1:12" x14ac:dyDescent="0.25">
      <c r="A31" s="523"/>
      <c r="B31" s="523"/>
      <c r="C31" s="523"/>
      <c r="D31" s="523"/>
      <c r="E31" s="523"/>
      <c r="F31" s="523"/>
    </row>
    <row r="32" spans="1:12" x14ac:dyDescent="0.25">
      <c r="A32" s="523"/>
      <c r="B32" s="523"/>
      <c r="C32" s="523"/>
      <c r="D32" s="523"/>
      <c r="E32" s="523"/>
      <c r="F32" s="523"/>
    </row>
    <row r="33" spans="1:7" x14ac:dyDescent="0.25">
      <c r="A33" s="522"/>
      <c r="B33" s="220">
        <f>-B22/B21*100</f>
        <v>26.362484157160964</v>
      </c>
      <c r="C33" s="220"/>
      <c r="D33" s="221" t="e">
        <f>-D22/D21*100</f>
        <v>#DIV/0!</v>
      </c>
      <c r="E33" s="220" t="e">
        <f>+D33-B33</f>
        <v>#DIV/0!</v>
      </c>
      <c r="F33" s="227"/>
    </row>
    <row r="34" spans="1:7" x14ac:dyDescent="0.25">
      <c r="E34" s="71"/>
    </row>
    <row r="35" spans="1:7" x14ac:dyDescent="0.25">
      <c r="A35" s="260" t="s">
        <v>162</v>
      </c>
      <c r="B35" s="220">
        <f>+B19+B20</f>
        <v>33</v>
      </c>
      <c r="C35" s="220"/>
      <c r="D35" s="221">
        <f>+D19+D20</f>
        <v>0</v>
      </c>
      <c r="E35" s="220">
        <f>+D35-B35</f>
        <v>-33</v>
      </c>
      <c r="F35" s="227">
        <f>+E35/B35*100</f>
        <v>-100</v>
      </c>
    </row>
    <row r="36" spans="1:7" x14ac:dyDescent="0.25">
      <c r="E36" s="71"/>
    </row>
    <row r="37" spans="1:7" x14ac:dyDescent="0.25">
      <c r="B37" s="52"/>
      <c r="C37" s="52"/>
      <c r="D37" s="72"/>
      <c r="E37" s="73">
        <f>+E21*0.28</f>
        <v>-220.92000000000002</v>
      </c>
      <c r="F37" s="52" t="s">
        <v>163</v>
      </c>
    </row>
    <row r="38" spans="1:7" x14ac:dyDescent="0.25">
      <c r="B38" s="52"/>
      <c r="C38" s="52"/>
      <c r="D38" s="72"/>
      <c r="E38" s="73"/>
      <c r="F38" s="52"/>
      <c r="G38" s="78"/>
    </row>
    <row r="39" spans="1:7" x14ac:dyDescent="0.25">
      <c r="B39" s="52"/>
      <c r="C39" s="52"/>
      <c r="D39" s="72"/>
      <c r="E39" s="73"/>
      <c r="F39" s="52"/>
    </row>
    <row r="40" spans="1:7" x14ac:dyDescent="0.25">
      <c r="B40" s="52"/>
      <c r="C40" s="52"/>
      <c r="D40" s="72"/>
      <c r="E40" s="73"/>
      <c r="F40" s="52"/>
    </row>
    <row r="41" spans="1:7" x14ac:dyDescent="0.25">
      <c r="B41" s="52"/>
      <c r="C41" s="52"/>
      <c r="D41" s="72"/>
      <c r="E41" s="73"/>
      <c r="F41" s="52"/>
    </row>
    <row r="42" spans="1:7" x14ac:dyDescent="0.25">
      <c r="B42" s="52"/>
      <c r="C42" s="52"/>
      <c r="D42" s="67"/>
      <c r="E42" s="67"/>
      <c r="F42" s="67"/>
    </row>
    <row r="43" spans="1:7" x14ac:dyDescent="0.25">
      <c r="B43" s="52"/>
      <c r="C43" s="52"/>
      <c r="D43" s="74"/>
      <c r="E43" s="74"/>
      <c r="F43" s="67"/>
    </row>
    <row r="44" spans="1:7" ht="12.6" x14ac:dyDescent="0.25">
      <c r="B44" s="75"/>
      <c r="C44" s="75"/>
      <c r="D44" s="65"/>
      <c r="E44" s="67"/>
      <c r="F44" s="67"/>
    </row>
    <row r="45" spans="1:7" ht="12.6" x14ac:dyDescent="0.25">
      <c r="B45" s="75"/>
      <c r="C45" s="75"/>
      <c r="D45" s="74"/>
      <c r="E45" s="76"/>
      <c r="F45" s="67"/>
    </row>
    <row r="46" spans="1:7" x14ac:dyDescent="0.25">
      <c r="B46" s="52"/>
      <c r="C46" s="52"/>
      <c r="D46" s="72"/>
      <c r="E46" s="73"/>
      <c r="F46" s="77"/>
    </row>
    <row r="47" spans="1:7" x14ac:dyDescent="0.25">
      <c r="B47" s="52"/>
      <c r="C47" s="52"/>
      <c r="D47" s="72"/>
      <c r="E47" s="73"/>
      <c r="F47" s="52"/>
    </row>
  </sheetData>
  <mergeCells count="3">
    <mergeCell ref="B2:D2"/>
    <mergeCell ref="C3:D3"/>
    <mergeCell ref="E3:F3"/>
  </mergeCells>
  <hyperlinks>
    <hyperlink ref="A27" location="Indice!A1" display="Indice" xr:uid="{00000000-0004-0000-0D00-000000000000}"/>
  </hyperlinks>
  <pageMargins left="0.75" right="0.75" top="1" bottom="1" header="0.5" footer="0.5"/>
  <pageSetup paperSize="9" orientation="landscape" r:id="rId1"/>
  <headerFooter alignWithMargins="0">
    <oddFooter>&amp;L&amp;1#&amp;"Calibri"&amp;10&amp;K000000Internal</oddFooter>
  </headerFooter>
  <customProperties>
    <customPr name="_pios_id" r:id="rId2"/>
  </customProperties>
  <ignoredErrors>
    <ignoredError sqref="F24" evalError="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pageSetUpPr fitToPage="1"/>
  </sheetPr>
  <dimension ref="A1:S50"/>
  <sheetViews>
    <sheetView showGridLines="0" zoomScale="85" zoomScaleNormal="85" workbookViewId="0">
      <selection activeCell="A27" sqref="A27"/>
    </sheetView>
  </sheetViews>
  <sheetFormatPr defaultColWidth="9.44140625" defaultRowHeight="11.4" x14ac:dyDescent="0.25"/>
  <cols>
    <col min="1" max="1" width="47.44140625" style="53" customWidth="1"/>
    <col min="2" max="3" width="9.5546875" style="4" customWidth="1"/>
    <col min="4" max="4" width="9.5546875" style="53" customWidth="1"/>
    <col min="5" max="5" width="9.5546875" style="69" customWidth="1"/>
    <col min="6" max="6" width="9.5546875" style="4" customWidth="1"/>
    <col min="7" max="7" width="3.5546875" style="52" customWidth="1"/>
    <col min="8" max="8" width="87.5546875" style="52" customWidth="1"/>
    <col min="9" max="9" width="61.44140625" style="52" bestFit="1" customWidth="1"/>
    <col min="10" max="10" width="9.44140625" style="52"/>
    <col min="11" max="11" width="13.5546875" style="4" bestFit="1" customWidth="1"/>
    <col min="12" max="16384" width="9.44140625" style="4"/>
  </cols>
  <sheetData>
    <row r="1" spans="1:15" ht="13.8" thickBot="1" x14ac:dyDescent="0.3">
      <c r="A1" s="378" t="s">
        <v>132</v>
      </c>
      <c r="B1" s="380"/>
      <c r="C1" s="380"/>
      <c r="D1" s="381"/>
      <c r="E1" s="383"/>
      <c r="F1" s="383"/>
      <c r="J1" s="63"/>
      <c r="K1" s="63"/>
    </row>
    <row r="2" spans="1:15" ht="13.8" x14ac:dyDescent="0.25">
      <c r="A2" s="196"/>
      <c r="B2" s="1012" t="s">
        <v>29</v>
      </c>
      <c r="C2" s="1012"/>
      <c r="D2" s="1012"/>
      <c r="H2" s="27"/>
      <c r="I2" s="64"/>
      <c r="J2" s="64"/>
      <c r="K2" s="64"/>
      <c r="L2" s="52"/>
    </row>
    <row r="3" spans="1:15" ht="13.8" x14ac:dyDescent="0.25">
      <c r="A3" s="4"/>
      <c r="B3" s="413">
        <v>2019</v>
      </c>
      <c r="C3" s="1013">
        <v>2020</v>
      </c>
      <c r="D3" s="1013"/>
      <c r="E3" s="1014" t="s">
        <v>133</v>
      </c>
      <c r="F3" s="1014"/>
      <c r="H3" s="27"/>
      <c r="I3" s="64"/>
      <c r="J3" s="64"/>
      <c r="K3" s="64"/>
      <c r="L3" s="52"/>
    </row>
    <row r="4" spans="1:15" ht="13.8" x14ac:dyDescent="0.25">
      <c r="A4" s="569" t="s">
        <v>30</v>
      </c>
      <c r="B4" s="570" t="s">
        <v>134</v>
      </c>
      <c r="C4" s="570" t="s">
        <v>134</v>
      </c>
      <c r="D4" s="571" t="s">
        <v>135</v>
      </c>
      <c r="E4" s="570" t="s">
        <v>31</v>
      </c>
      <c r="F4" s="570" t="s">
        <v>32</v>
      </c>
      <c r="H4" s="27"/>
      <c r="I4" s="64"/>
      <c r="J4" s="64"/>
      <c r="K4" s="64"/>
      <c r="L4" s="52"/>
    </row>
    <row r="5" spans="1:15" ht="13.8" x14ac:dyDescent="0.25">
      <c r="A5" s="418" t="s">
        <v>91</v>
      </c>
      <c r="B5" s="419">
        <f>+B6+B10</f>
        <v>1268</v>
      </c>
      <c r="C5" s="419">
        <f>+C6+C10</f>
        <v>1285</v>
      </c>
      <c r="D5" s="420">
        <f>+D6+D10</f>
        <v>1285</v>
      </c>
      <c r="E5" s="247">
        <f>+D5-B5</f>
        <v>17</v>
      </c>
      <c r="F5" s="227">
        <f>+E5/B5*100</f>
        <v>1.3406940063091484</v>
      </c>
      <c r="H5" s="65"/>
      <c r="I5" s="27"/>
      <c r="J5" s="64"/>
      <c r="K5" s="66"/>
      <c r="L5" s="66"/>
    </row>
    <row r="6" spans="1:15" s="56" customFormat="1" ht="14.4" x14ac:dyDescent="0.3">
      <c r="A6" s="430" t="s">
        <v>136</v>
      </c>
      <c r="B6" s="431">
        <f>+B7+B8+B9</f>
        <v>1252</v>
      </c>
      <c r="C6" s="431">
        <f>+C7+C8+C9</f>
        <v>1273</v>
      </c>
      <c r="D6" s="432">
        <f>+D7+D8+D9</f>
        <v>1273</v>
      </c>
      <c r="E6" s="433">
        <f>+D6-B6</f>
        <v>21</v>
      </c>
      <c r="F6" s="434">
        <f>+E6/B6*100</f>
        <v>1.6773162939297124</v>
      </c>
      <c r="G6" s="373"/>
      <c r="H6" s="377"/>
      <c r="I6" s="375"/>
      <c r="J6" s="376"/>
      <c r="K6" s="435"/>
      <c r="L6" s="435"/>
    </row>
    <row r="7" spans="1:15" ht="13.8" x14ac:dyDescent="0.25">
      <c r="A7" s="422" t="s">
        <v>137</v>
      </c>
      <c r="B7" s="275">
        <v>992</v>
      </c>
      <c r="C7" s="275">
        <f>1008+6</f>
        <v>1014</v>
      </c>
      <c r="D7" s="364">
        <f>+C7</f>
        <v>1014</v>
      </c>
      <c r="E7" s="261">
        <f t="shared" ref="E7:E26" si="0">+D7-B7</f>
        <v>22</v>
      </c>
      <c r="F7" s="270">
        <f t="shared" ref="F7:F26" si="1">+E7/B7*100</f>
        <v>2.217741935483871</v>
      </c>
      <c r="H7" s="65"/>
      <c r="I7" s="27"/>
      <c r="J7" s="64"/>
      <c r="K7" s="64"/>
      <c r="L7" s="64"/>
    </row>
    <row r="8" spans="1:15" ht="13.8" x14ac:dyDescent="0.25">
      <c r="A8" s="422" t="s">
        <v>138</v>
      </c>
      <c r="B8" s="275">
        <v>251</v>
      </c>
      <c r="C8" s="275">
        <v>248</v>
      </c>
      <c r="D8" s="364">
        <f>+C8</f>
        <v>248</v>
      </c>
      <c r="E8" s="261">
        <f>+D8-B8</f>
        <v>-3</v>
      </c>
      <c r="F8" s="270">
        <f t="shared" si="1"/>
        <v>-1.1952191235059761</v>
      </c>
      <c r="H8" s="67"/>
      <c r="I8" s="27"/>
      <c r="J8" s="64"/>
      <c r="K8" s="64"/>
      <c r="L8" s="64"/>
    </row>
    <row r="9" spans="1:15" s="56" customFormat="1" ht="14.4" x14ac:dyDescent="0.3">
      <c r="A9" s="260" t="s">
        <v>93</v>
      </c>
      <c r="B9" s="371">
        <v>9</v>
      </c>
      <c r="C9" s="371">
        <v>11</v>
      </c>
      <c r="D9" s="372">
        <f>+C9</f>
        <v>11</v>
      </c>
      <c r="E9" s="261">
        <f t="shared" si="0"/>
        <v>2</v>
      </c>
      <c r="F9" s="270">
        <f t="shared" si="1"/>
        <v>22.222222222222221</v>
      </c>
      <c r="G9" s="373"/>
      <c r="H9" s="374"/>
      <c r="I9" s="375"/>
      <c r="J9" s="376"/>
      <c r="K9" s="376"/>
      <c r="L9" s="376"/>
    </row>
    <row r="10" spans="1:15" s="56" customFormat="1" ht="14.4" x14ac:dyDescent="0.3">
      <c r="A10" s="436" t="s">
        <v>94</v>
      </c>
      <c r="B10" s="437">
        <v>16</v>
      </c>
      <c r="C10" s="437">
        <v>12</v>
      </c>
      <c r="D10" s="438">
        <f>+C10</f>
        <v>12</v>
      </c>
      <c r="E10" s="437">
        <f t="shared" si="0"/>
        <v>-4</v>
      </c>
      <c r="F10" s="439">
        <f t="shared" si="1"/>
        <v>-25</v>
      </c>
      <c r="G10" s="373"/>
      <c r="H10" s="377"/>
      <c r="I10" s="375"/>
      <c r="J10" s="376"/>
      <c r="K10" s="376"/>
      <c r="L10" s="376"/>
    </row>
    <row r="11" spans="1:15" ht="13.8" x14ac:dyDescent="0.25">
      <c r="A11" s="418" t="s">
        <v>95</v>
      </c>
      <c r="B11" s="267">
        <v>35</v>
      </c>
      <c r="C11" s="267">
        <v>61</v>
      </c>
      <c r="D11" s="421">
        <f>+C11</f>
        <v>61</v>
      </c>
      <c r="E11" s="247">
        <f t="shared" ref="E11" si="2">+D11-B11</f>
        <v>26</v>
      </c>
      <c r="F11" s="227">
        <f t="shared" ref="F11" si="3">+E11/B11*100</f>
        <v>74.285714285714292</v>
      </c>
      <c r="H11" s="65"/>
      <c r="I11" s="27"/>
      <c r="J11" s="64"/>
      <c r="K11" s="64"/>
      <c r="L11" s="64"/>
    </row>
    <row r="12" spans="1:15" s="56" customFormat="1" ht="14.4" x14ac:dyDescent="0.3">
      <c r="A12" s="423" t="s">
        <v>139</v>
      </c>
      <c r="B12" s="247">
        <f>+B5+B11</f>
        <v>1303</v>
      </c>
      <c r="C12" s="247">
        <f>+C6+C10+C11</f>
        <v>1346</v>
      </c>
      <c r="D12" s="248">
        <f>+D6+D10+D11</f>
        <v>1346</v>
      </c>
      <c r="E12" s="247">
        <f t="shared" si="0"/>
        <v>43</v>
      </c>
      <c r="F12" s="227">
        <f t="shared" si="1"/>
        <v>3.300076745970836</v>
      </c>
      <c r="G12" s="373"/>
      <c r="H12" s="377"/>
      <c r="I12" s="375"/>
      <c r="J12" s="376"/>
      <c r="K12" s="376"/>
      <c r="L12" s="376"/>
    </row>
    <row r="13" spans="1:15" ht="13.8" x14ac:dyDescent="0.25">
      <c r="A13" s="423" t="s">
        <v>164</v>
      </c>
      <c r="B13" s="247">
        <f>+B14+B15+B16</f>
        <v>-156</v>
      </c>
      <c r="C13" s="247">
        <f>+C14+C15+C16</f>
        <v>-188</v>
      </c>
      <c r="D13" s="248">
        <f>+D14+D15+D16</f>
        <v>-179</v>
      </c>
      <c r="E13" s="247">
        <f t="shared" si="0"/>
        <v>-23</v>
      </c>
      <c r="F13" s="270">
        <f t="shared" si="1"/>
        <v>14.743589743589745</v>
      </c>
      <c r="H13" s="67"/>
      <c r="I13" s="27"/>
      <c r="J13" s="64"/>
      <c r="K13" s="64"/>
      <c r="L13" s="64"/>
      <c r="O13" s="5"/>
    </row>
    <row r="14" spans="1:15" ht="13.8" x14ac:dyDescent="0.25">
      <c r="A14" s="424" t="s">
        <v>165</v>
      </c>
      <c r="B14" s="249">
        <v>-139</v>
      </c>
      <c r="C14" s="249">
        <f>-142-2</f>
        <v>-144</v>
      </c>
      <c r="D14" s="367">
        <v>-142</v>
      </c>
      <c r="E14" s="249">
        <f t="shared" si="0"/>
        <v>-3</v>
      </c>
      <c r="F14" s="270">
        <f t="shared" si="1"/>
        <v>2.1582733812949639</v>
      </c>
      <c r="H14" s="65"/>
      <c r="I14" s="27"/>
      <c r="J14" s="64"/>
      <c r="K14" s="64"/>
      <c r="L14" s="64"/>
    </row>
    <row r="15" spans="1:15" ht="13.8" x14ac:dyDescent="0.25">
      <c r="A15" s="424" t="s">
        <v>142</v>
      </c>
      <c r="B15" s="249">
        <v>-10</v>
      </c>
      <c r="C15" s="249">
        <v>-21</v>
      </c>
      <c r="D15" s="367">
        <v>-21</v>
      </c>
      <c r="E15" s="249">
        <f t="shared" si="0"/>
        <v>-11</v>
      </c>
      <c r="F15" s="270"/>
      <c r="H15" s="67"/>
      <c r="I15" s="27"/>
      <c r="J15" s="64"/>
      <c r="K15" s="64"/>
      <c r="L15" s="64"/>
    </row>
    <row r="16" spans="1:15" ht="13.8" x14ac:dyDescent="0.25">
      <c r="A16" s="424" t="s">
        <v>166</v>
      </c>
      <c r="B16" s="249">
        <v>-7</v>
      </c>
      <c r="C16" s="249">
        <f>-16-7</f>
        <v>-23</v>
      </c>
      <c r="D16" s="367">
        <v>-16</v>
      </c>
      <c r="E16" s="249">
        <f t="shared" ref="E16" si="4">+D16-B16</f>
        <v>-9</v>
      </c>
      <c r="F16" s="270"/>
      <c r="H16" s="67"/>
      <c r="I16" s="27"/>
      <c r="J16" s="64"/>
      <c r="K16" s="64"/>
      <c r="L16" s="64"/>
    </row>
    <row r="17" spans="1:19" ht="13.8" x14ac:dyDescent="0.25">
      <c r="A17" s="423" t="s">
        <v>167</v>
      </c>
      <c r="B17" s="247">
        <v>-36</v>
      </c>
      <c r="C17" s="247">
        <v>-60</v>
      </c>
      <c r="D17" s="248">
        <v>-60</v>
      </c>
      <c r="E17" s="247">
        <f t="shared" si="0"/>
        <v>-24</v>
      </c>
      <c r="F17" s="270">
        <f t="shared" si="1"/>
        <v>66.666666666666657</v>
      </c>
      <c r="H17" s="65"/>
      <c r="I17" s="27"/>
      <c r="J17" s="64"/>
      <c r="K17" s="64"/>
      <c r="L17" s="64"/>
    </row>
    <row r="18" spans="1:19" x14ac:dyDescent="0.25">
      <c r="A18" s="423" t="s">
        <v>144</v>
      </c>
      <c r="B18" s="247">
        <f>+B13+B17</f>
        <v>-192</v>
      </c>
      <c r="C18" s="247">
        <f>+C13+C17</f>
        <v>-248</v>
      </c>
      <c r="D18" s="248">
        <f>+D13+D17</f>
        <v>-239</v>
      </c>
      <c r="E18" s="247">
        <f t="shared" si="0"/>
        <v>-47</v>
      </c>
      <c r="F18" s="270">
        <f t="shared" si="1"/>
        <v>24.479166666666664</v>
      </c>
      <c r="H18" s="440"/>
      <c r="I18" s="440"/>
      <c r="J18" s="441"/>
      <c r="K18" s="442"/>
      <c r="L18" s="443"/>
      <c r="M18" s="52"/>
      <c r="N18" s="52"/>
      <c r="O18" s="52"/>
      <c r="P18" s="52"/>
      <c r="Q18" s="52"/>
      <c r="R18" s="52"/>
      <c r="S18" s="52"/>
    </row>
    <row r="19" spans="1:19" ht="13.8" x14ac:dyDescent="0.25">
      <c r="A19" s="219" t="s">
        <v>145</v>
      </c>
      <c r="B19" s="247">
        <f>+B12+B18</f>
        <v>1111</v>
      </c>
      <c r="C19" s="247">
        <f>+C12+C18</f>
        <v>1098</v>
      </c>
      <c r="D19" s="248">
        <f>+D12+D18</f>
        <v>1107</v>
      </c>
      <c r="E19" s="247">
        <f t="shared" si="0"/>
        <v>-4</v>
      </c>
      <c r="F19" s="227">
        <f t="shared" si="1"/>
        <v>-0.36003600360036003</v>
      </c>
      <c r="H19" s="67"/>
      <c r="I19" s="27"/>
      <c r="J19" s="64"/>
      <c r="K19" s="64"/>
      <c r="L19" s="64"/>
    </row>
    <row r="20" spans="1:19" ht="13.8" x14ac:dyDescent="0.25">
      <c r="A20" s="260" t="s">
        <v>146</v>
      </c>
      <c r="B20" s="261">
        <v>-355</v>
      </c>
      <c r="C20" s="261">
        <v>-374</v>
      </c>
      <c r="D20" s="365">
        <f>+C20</f>
        <v>-374</v>
      </c>
      <c r="E20" s="261">
        <f t="shared" si="0"/>
        <v>-19</v>
      </c>
      <c r="F20" s="270">
        <f t="shared" si="1"/>
        <v>5.352112676056338</v>
      </c>
      <c r="H20" s="65"/>
      <c r="I20" s="27"/>
      <c r="J20" s="64"/>
      <c r="K20" s="64"/>
      <c r="L20" s="64"/>
    </row>
    <row r="21" spans="1:19" ht="13.8" x14ac:dyDescent="0.25">
      <c r="A21" s="219" t="s">
        <v>147</v>
      </c>
      <c r="B21" s="247">
        <f>+B19+B20</f>
        <v>756</v>
      </c>
      <c r="C21" s="247">
        <f>+C19+C20</f>
        <v>724</v>
      </c>
      <c r="D21" s="248">
        <f>+D19+D20</f>
        <v>733</v>
      </c>
      <c r="E21" s="247">
        <f t="shared" si="0"/>
        <v>-23</v>
      </c>
      <c r="F21" s="227">
        <f t="shared" si="1"/>
        <v>-3.0423280423280423</v>
      </c>
      <c r="H21" s="68"/>
      <c r="I21" s="27"/>
      <c r="J21" s="64"/>
      <c r="K21" s="64"/>
      <c r="L21" s="64"/>
    </row>
    <row r="22" spans="1:19" ht="13.8" x14ac:dyDescent="0.25">
      <c r="A22" s="260" t="s">
        <v>148</v>
      </c>
      <c r="B22" s="261">
        <v>-85</v>
      </c>
      <c r="C22" s="261">
        <v>-67</v>
      </c>
      <c r="D22" s="365">
        <f>+C22</f>
        <v>-67</v>
      </c>
      <c r="E22" s="261">
        <f t="shared" si="0"/>
        <v>18</v>
      </c>
      <c r="F22" s="270">
        <f t="shared" si="1"/>
        <v>-21.176470588235293</v>
      </c>
      <c r="H22" s="68"/>
      <c r="I22" s="27"/>
      <c r="J22" s="64"/>
      <c r="K22" s="64"/>
      <c r="L22" s="64"/>
    </row>
    <row r="23" spans="1:19" ht="13.8" x14ac:dyDescent="0.25">
      <c r="A23" s="260" t="s">
        <v>149</v>
      </c>
      <c r="B23" s="269">
        <v>118</v>
      </c>
      <c r="C23" s="269">
        <v>110</v>
      </c>
      <c r="D23" s="366">
        <f>+C23</f>
        <v>110</v>
      </c>
      <c r="E23" s="261">
        <f t="shared" si="0"/>
        <v>-8</v>
      </c>
      <c r="F23" s="270">
        <f t="shared" si="1"/>
        <v>-6.7796610169491522</v>
      </c>
      <c r="H23" s="68"/>
      <c r="I23" s="27"/>
      <c r="J23" s="64"/>
      <c r="K23" s="64"/>
      <c r="L23" s="64"/>
    </row>
    <row r="24" spans="1:19" ht="13.8" x14ac:dyDescent="0.25">
      <c r="A24" s="219" t="s">
        <v>150</v>
      </c>
      <c r="B24" s="247">
        <f>+B21+B22+B23</f>
        <v>789</v>
      </c>
      <c r="C24" s="247">
        <f>+C21+C22+C23</f>
        <v>767</v>
      </c>
      <c r="D24" s="248">
        <f>+D21+D22+D23</f>
        <v>776</v>
      </c>
      <c r="E24" s="247">
        <f t="shared" si="0"/>
        <v>-13</v>
      </c>
      <c r="F24" s="227">
        <f t="shared" si="1"/>
        <v>-1.6476552598225602</v>
      </c>
      <c r="I24" s="27"/>
      <c r="J24" s="64"/>
      <c r="K24" s="64"/>
      <c r="L24" s="64"/>
    </row>
    <row r="25" spans="1:19" ht="13.8" x14ac:dyDescent="0.25">
      <c r="A25" s="260" t="s">
        <v>18</v>
      </c>
      <c r="B25" s="261">
        <v>-208</v>
      </c>
      <c r="C25" s="261">
        <f>-193-2</f>
        <v>-195</v>
      </c>
      <c r="D25" s="365">
        <f>+C25-3</f>
        <v>-198</v>
      </c>
      <c r="E25" s="261">
        <f t="shared" si="0"/>
        <v>10</v>
      </c>
      <c r="F25" s="270">
        <f t="shared" si="1"/>
        <v>-4.8076923076923084</v>
      </c>
      <c r="G25" s="477"/>
      <c r="H25" s="4"/>
      <c r="I25" s="27"/>
      <c r="J25" s="64"/>
      <c r="K25" s="64"/>
      <c r="L25" s="64"/>
    </row>
    <row r="26" spans="1:19" ht="13.8" x14ac:dyDescent="0.25">
      <c r="A26" s="219" t="s">
        <v>151</v>
      </c>
      <c r="B26" s="247">
        <f>+B24+B25</f>
        <v>581</v>
      </c>
      <c r="C26" s="247">
        <f>+C24+C25</f>
        <v>572</v>
      </c>
      <c r="D26" s="248">
        <f>+D24+D25</f>
        <v>578</v>
      </c>
      <c r="E26" s="247">
        <f t="shared" si="0"/>
        <v>-3</v>
      </c>
      <c r="F26" s="227">
        <f t="shared" si="1"/>
        <v>-0.51635111876075734</v>
      </c>
      <c r="G26" s="523"/>
      <c r="I26" s="27"/>
      <c r="J26" s="64"/>
      <c r="K26" s="64"/>
      <c r="L26" s="64"/>
    </row>
    <row r="27" spans="1:19" ht="13.8" hidden="1" x14ac:dyDescent="0.25">
      <c r="A27" s="205" t="s">
        <v>152</v>
      </c>
      <c r="B27" s="249">
        <v>581</v>
      </c>
      <c r="C27" s="249"/>
      <c r="D27" s="367"/>
      <c r="E27" s="247">
        <f>+D27-B27</f>
        <v>-581</v>
      </c>
      <c r="F27" s="227">
        <f>+E27/B27*100</f>
        <v>-100</v>
      </c>
      <c r="G27" s="523"/>
      <c r="I27" s="27"/>
      <c r="J27" s="64"/>
      <c r="K27" s="64"/>
      <c r="L27" s="64"/>
    </row>
    <row r="28" spans="1:19" ht="13.8" hidden="1" x14ac:dyDescent="0.25">
      <c r="A28" s="205" t="s">
        <v>153</v>
      </c>
      <c r="B28" s="247"/>
      <c r="C28" s="247"/>
      <c r="D28" s="248"/>
      <c r="E28" s="247"/>
      <c r="F28" s="227"/>
      <c r="G28" s="57"/>
      <c r="I28" s="27"/>
      <c r="J28" s="64"/>
      <c r="K28" s="64"/>
      <c r="L28" s="64"/>
    </row>
    <row r="29" spans="1:19" ht="13.8" x14ac:dyDescent="0.25">
      <c r="I29" s="27"/>
      <c r="J29" s="64"/>
      <c r="K29" s="64"/>
      <c r="L29" s="64"/>
    </row>
    <row r="30" spans="1:19" ht="13.8" x14ac:dyDescent="0.25">
      <c r="A30" s="25" t="s">
        <v>37</v>
      </c>
      <c r="B30" s="70"/>
      <c r="C30" s="70">
        <f>-C25/C24*100</f>
        <v>25.423728813559322</v>
      </c>
      <c r="D30" s="70">
        <f>-D25/D24*100</f>
        <v>25.515463917525771</v>
      </c>
      <c r="E30" s="70"/>
      <c r="F30" s="70"/>
      <c r="G30" s="410" t="s">
        <v>154</v>
      </c>
      <c r="H30" s="356" t="s">
        <v>155</v>
      </c>
      <c r="I30" s="27"/>
      <c r="J30" s="64"/>
      <c r="K30" s="64"/>
      <c r="L30" s="64"/>
    </row>
    <row r="31" spans="1:19" ht="34.200000000000003" x14ac:dyDescent="0.25">
      <c r="A31" s="523"/>
      <c r="B31" s="523"/>
      <c r="C31" s="523"/>
      <c r="D31" s="523"/>
      <c r="E31" s="523"/>
      <c r="F31" s="523"/>
      <c r="G31" s="410" t="s">
        <v>156</v>
      </c>
      <c r="H31" s="410" t="s">
        <v>157</v>
      </c>
      <c r="I31" s="27"/>
      <c r="J31" s="64"/>
      <c r="K31" s="64"/>
      <c r="L31" s="64"/>
    </row>
    <row r="32" spans="1:19" ht="34.200000000000003" x14ac:dyDescent="0.25">
      <c r="A32" s="523"/>
      <c r="B32" s="523"/>
      <c r="C32" s="523"/>
      <c r="D32" s="523"/>
      <c r="E32" s="523"/>
      <c r="F32" s="523"/>
      <c r="G32" s="410" t="s">
        <v>158</v>
      </c>
      <c r="H32" s="356" t="s">
        <v>159</v>
      </c>
      <c r="I32" s="27"/>
      <c r="J32" s="64"/>
      <c r="K32" s="64"/>
      <c r="L32" s="64"/>
    </row>
    <row r="33" spans="1:15" ht="13.8" x14ac:dyDescent="0.25">
      <c r="A33" s="523"/>
      <c r="B33" s="523"/>
      <c r="C33" s="523"/>
      <c r="D33" s="523"/>
      <c r="E33" s="523"/>
      <c r="F33" s="523"/>
      <c r="G33" s="410" t="s">
        <v>160</v>
      </c>
      <c r="H33" s="356" t="s">
        <v>161</v>
      </c>
      <c r="I33" s="27"/>
      <c r="J33" s="64"/>
      <c r="K33" s="64"/>
      <c r="L33" s="64"/>
    </row>
    <row r="34" spans="1:15" x14ac:dyDescent="0.25">
      <c r="A34" s="523"/>
      <c r="B34" s="523"/>
      <c r="C34" s="523"/>
      <c r="D34" s="523"/>
      <c r="E34" s="523"/>
      <c r="F34" s="523"/>
    </row>
    <row r="35" spans="1:15" x14ac:dyDescent="0.25">
      <c r="A35" s="523"/>
      <c r="B35" s="523"/>
      <c r="C35" s="523"/>
      <c r="D35" s="523"/>
      <c r="E35" s="523"/>
      <c r="F35" s="523"/>
    </row>
    <row r="36" spans="1:15" s="52" customFormat="1" x14ac:dyDescent="0.25">
      <c r="A36" s="522"/>
      <c r="B36" s="220">
        <f>-B25/B24*100</f>
        <v>26.362484157160964</v>
      </c>
      <c r="C36" s="220"/>
      <c r="D36" s="221">
        <f>-D25/D24*100</f>
        <v>25.515463917525771</v>
      </c>
      <c r="E36" s="220">
        <f>+D36-B36</f>
        <v>-0.84702023963519224</v>
      </c>
      <c r="F36" s="227"/>
      <c r="K36" s="4"/>
      <c r="L36" s="4"/>
      <c r="M36" s="4"/>
      <c r="N36" s="4"/>
      <c r="O36" s="4"/>
    </row>
    <row r="37" spans="1:15" s="52" customFormat="1" x14ac:dyDescent="0.25">
      <c r="A37" s="53"/>
      <c r="B37" s="4"/>
      <c r="C37" s="4"/>
      <c r="D37" s="53"/>
      <c r="E37" s="71"/>
      <c r="F37" s="4"/>
      <c r="K37" s="4"/>
      <c r="L37" s="4"/>
      <c r="M37" s="4"/>
      <c r="N37" s="4"/>
      <c r="O37" s="4"/>
    </row>
    <row r="38" spans="1:15" s="52" customFormat="1" x14ac:dyDescent="0.25">
      <c r="A38" s="260" t="s">
        <v>162</v>
      </c>
      <c r="B38" s="220">
        <f>+B22+B23</f>
        <v>33</v>
      </c>
      <c r="C38" s="220"/>
      <c r="D38" s="221">
        <f>+D22+D23</f>
        <v>43</v>
      </c>
      <c r="E38" s="220">
        <f>+D38-B38</f>
        <v>10</v>
      </c>
      <c r="F38" s="227">
        <f>+E38/B38*100</f>
        <v>30.303030303030305</v>
      </c>
      <c r="K38" s="4"/>
      <c r="L38" s="4"/>
      <c r="M38" s="4"/>
      <c r="N38" s="4"/>
      <c r="O38" s="4"/>
    </row>
    <row r="39" spans="1:15" s="52" customFormat="1" x14ac:dyDescent="0.25">
      <c r="A39" s="53"/>
      <c r="B39" s="4"/>
      <c r="C39" s="4"/>
      <c r="D39" s="53"/>
      <c r="E39" s="71"/>
      <c r="F39" s="4"/>
      <c r="K39" s="4"/>
      <c r="L39" s="4"/>
      <c r="M39" s="4"/>
      <c r="N39" s="4"/>
      <c r="O39" s="4"/>
    </row>
    <row r="40" spans="1:15" s="52" customFormat="1" x14ac:dyDescent="0.25">
      <c r="A40" s="53"/>
      <c r="D40" s="72"/>
      <c r="E40" s="73">
        <f>+E24*0.28</f>
        <v>-3.6400000000000006</v>
      </c>
      <c r="F40" s="52" t="s">
        <v>163</v>
      </c>
      <c r="K40" s="4"/>
      <c r="L40" s="4"/>
      <c r="M40" s="4"/>
      <c r="N40" s="4"/>
      <c r="O40" s="4"/>
    </row>
    <row r="41" spans="1:15" s="52" customFormat="1" x14ac:dyDescent="0.25">
      <c r="A41" s="53"/>
      <c r="D41" s="72"/>
      <c r="E41" s="73"/>
      <c r="G41" s="78"/>
      <c r="K41" s="4"/>
      <c r="L41" s="4"/>
      <c r="M41" s="4"/>
      <c r="N41" s="4"/>
      <c r="O41" s="4"/>
    </row>
    <row r="42" spans="1:15" s="52" customFormat="1" x14ac:dyDescent="0.25">
      <c r="A42" s="53"/>
      <c r="D42" s="72"/>
      <c r="E42" s="73"/>
      <c r="K42" s="4"/>
      <c r="L42" s="4"/>
      <c r="M42" s="4"/>
      <c r="N42" s="4"/>
      <c r="O42" s="4"/>
    </row>
    <row r="43" spans="1:15" s="52" customFormat="1" x14ac:dyDescent="0.25">
      <c r="A43" s="53"/>
      <c r="D43" s="72"/>
      <c r="E43" s="73"/>
      <c r="K43" s="4"/>
      <c r="L43" s="4"/>
      <c r="M43" s="4"/>
      <c r="N43" s="4"/>
      <c r="O43" s="4"/>
    </row>
    <row r="44" spans="1:15" s="52" customFormat="1" x14ac:dyDescent="0.25">
      <c r="A44" s="53"/>
      <c r="D44" s="72"/>
      <c r="E44" s="73"/>
      <c r="K44" s="4"/>
      <c r="L44" s="4"/>
      <c r="M44" s="4"/>
      <c r="N44" s="4"/>
      <c r="O44" s="4"/>
    </row>
    <row r="45" spans="1:15" s="52" customFormat="1" x14ac:dyDescent="0.25">
      <c r="A45" s="53"/>
      <c r="D45" s="67"/>
      <c r="E45" s="67"/>
      <c r="F45" s="67"/>
      <c r="K45" s="4"/>
      <c r="L45" s="4"/>
      <c r="M45" s="4"/>
      <c r="N45" s="4"/>
      <c r="O45" s="4"/>
    </row>
    <row r="46" spans="1:15" s="52" customFormat="1" x14ac:dyDescent="0.25">
      <c r="A46" s="53"/>
      <c r="D46" s="74"/>
      <c r="E46" s="74"/>
      <c r="F46" s="67"/>
      <c r="K46" s="4"/>
      <c r="L46" s="4"/>
      <c r="M46" s="4"/>
      <c r="N46" s="4"/>
      <c r="O46" s="4"/>
    </row>
    <row r="47" spans="1:15" s="52" customFormat="1" ht="12.6" x14ac:dyDescent="0.25">
      <c r="A47" s="53"/>
      <c r="B47" s="75"/>
      <c r="C47" s="75"/>
      <c r="D47" s="65"/>
      <c r="E47" s="67"/>
      <c r="F47" s="67"/>
      <c r="K47" s="4"/>
      <c r="L47" s="4"/>
      <c r="M47" s="4"/>
      <c r="N47" s="4"/>
      <c r="O47" s="4"/>
    </row>
    <row r="48" spans="1:15" s="52" customFormat="1" ht="12.6" x14ac:dyDescent="0.25">
      <c r="A48" s="53"/>
      <c r="B48" s="75"/>
      <c r="C48" s="75"/>
      <c r="D48" s="74"/>
      <c r="E48" s="76"/>
      <c r="F48" s="67"/>
      <c r="K48" s="4"/>
      <c r="L48" s="4"/>
      <c r="M48" s="4"/>
      <c r="N48" s="4"/>
      <c r="O48" s="4"/>
    </row>
    <row r="49" spans="1:15" s="52" customFormat="1" x14ac:dyDescent="0.25">
      <c r="A49" s="53"/>
      <c r="D49" s="72"/>
      <c r="E49" s="73"/>
      <c r="F49" s="77"/>
      <c r="K49" s="4"/>
      <c r="L49" s="4"/>
      <c r="M49" s="4"/>
      <c r="N49" s="4"/>
      <c r="O49" s="4"/>
    </row>
    <row r="50" spans="1:15" s="52" customFormat="1" x14ac:dyDescent="0.25">
      <c r="A50" s="53"/>
      <c r="D50" s="72"/>
      <c r="E50" s="73"/>
      <c r="K50" s="4"/>
      <c r="L50" s="4"/>
      <c r="M50" s="4"/>
      <c r="N50" s="4"/>
      <c r="O50" s="4"/>
    </row>
  </sheetData>
  <mergeCells count="3">
    <mergeCell ref="B2:D2"/>
    <mergeCell ref="C3:D3"/>
    <mergeCell ref="E3:F3"/>
  </mergeCells>
  <hyperlinks>
    <hyperlink ref="A30" location="Indice!A1" display="Indice" xr:uid="{00000000-0004-0000-0E00-000000000000}"/>
  </hyperlinks>
  <pageMargins left="0.75" right="0.75" top="1" bottom="1" header="0.5" footer="0.5"/>
  <pageSetup paperSize="9" orientation="landscape" r:id="rId1"/>
  <headerFooter alignWithMargins="0">
    <oddFooter>&amp;L&amp;1#&amp;"Calibri"&amp;10&amp;K000000Internal</oddFooter>
  </headerFooter>
  <customProperties>
    <customPr name="_pios_id" r:id="rId2"/>
  </customProperties>
  <ignoredErrors>
    <ignoredError sqref="D21"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tint="0.39997558519241921"/>
    <pageSetUpPr fitToPage="1"/>
  </sheetPr>
  <dimension ref="A1:S43"/>
  <sheetViews>
    <sheetView showGridLines="0" zoomScale="85" zoomScaleNormal="85" workbookViewId="0">
      <selection activeCell="A27" sqref="A27"/>
    </sheetView>
  </sheetViews>
  <sheetFormatPr defaultColWidth="9.44140625" defaultRowHeight="11.4" x14ac:dyDescent="0.25"/>
  <cols>
    <col min="1" max="1" width="47.44140625" style="53" customWidth="1"/>
    <col min="2" max="3" width="9.5546875" style="4" customWidth="1"/>
    <col min="4" max="4" width="9.5546875" style="53" customWidth="1"/>
    <col min="5" max="5" width="9.5546875" style="69" customWidth="1"/>
    <col min="6" max="6" width="9.5546875" style="4" customWidth="1"/>
    <col min="7" max="7" width="3.5546875" style="52" customWidth="1"/>
    <col min="8" max="8" width="87.5546875" style="52" customWidth="1"/>
    <col min="9" max="9" width="61.44140625" style="52" bestFit="1" customWidth="1"/>
    <col min="10" max="10" width="9.44140625" style="52"/>
    <col min="11" max="11" width="13.5546875" style="4" bestFit="1" customWidth="1"/>
    <col min="12" max="16384" width="9.44140625" style="4"/>
  </cols>
  <sheetData>
    <row r="1" spans="1:19" ht="13.8" thickBot="1" x14ac:dyDescent="0.3">
      <c r="A1" s="378" t="s">
        <v>132</v>
      </c>
      <c r="B1" s="380"/>
      <c r="C1" s="380"/>
      <c r="D1" s="381"/>
      <c r="E1" s="383"/>
      <c r="F1" s="383"/>
      <c r="J1" s="63"/>
      <c r="K1" s="63"/>
    </row>
    <row r="2" spans="1:19" ht="13.8" x14ac:dyDescent="0.25">
      <c r="A2" s="196"/>
      <c r="B2" s="1012" t="s">
        <v>29</v>
      </c>
      <c r="C2" s="1012"/>
      <c r="D2" s="1012"/>
      <c r="H2" s="27"/>
      <c r="I2" s="64"/>
      <c r="J2" s="64"/>
      <c r="K2" s="64"/>
      <c r="L2" s="52"/>
    </row>
    <row r="3" spans="1:19" ht="13.8" x14ac:dyDescent="0.25">
      <c r="A3" s="4"/>
      <c r="B3" s="413">
        <v>2019</v>
      </c>
      <c r="C3" s="1013">
        <v>2020</v>
      </c>
      <c r="D3" s="1013"/>
      <c r="E3" s="1014" t="s">
        <v>133</v>
      </c>
      <c r="F3" s="1014"/>
      <c r="H3" s="27"/>
      <c r="I3" s="64"/>
      <c r="J3" s="64"/>
      <c r="K3" s="64"/>
      <c r="L3" s="52"/>
    </row>
    <row r="4" spans="1:19" ht="13.8" x14ac:dyDescent="0.25">
      <c r="A4" s="569" t="s">
        <v>30</v>
      </c>
      <c r="B4" s="570" t="s">
        <v>134</v>
      </c>
      <c r="C4" s="570" t="s">
        <v>134</v>
      </c>
      <c r="D4" s="571" t="s">
        <v>135</v>
      </c>
      <c r="E4" s="570" t="s">
        <v>31</v>
      </c>
      <c r="F4" s="570" t="s">
        <v>32</v>
      </c>
      <c r="H4" s="27"/>
      <c r="I4" s="64"/>
      <c r="J4" s="64"/>
      <c r="K4" s="64"/>
      <c r="L4" s="52"/>
    </row>
    <row r="5" spans="1:19" ht="13.8" x14ac:dyDescent="0.25">
      <c r="A5" s="422" t="s">
        <v>136</v>
      </c>
      <c r="B5" s="275">
        <v>1252</v>
      </c>
      <c r="C5" s="275">
        <f>1267+6</f>
        <v>1273</v>
      </c>
      <c r="D5" s="364">
        <f>+C5</f>
        <v>1273</v>
      </c>
      <c r="E5" s="261">
        <f>+D5-B5</f>
        <v>21</v>
      </c>
      <c r="F5" s="270">
        <f>+E5/B5*100</f>
        <v>1.6773162939297124</v>
      </c>
      <c r="H5" s="65"/>
      <c r="I5" s="27"/>
      <c r="J5" s="64"/>
      <c r="K5" s="64"/>
      <c r="L5" s="64"/>
    </row>
    <row r="6" spans="1:19" ht="13.8" x14ac:dyDescent="0.25">
      <c r="A6" s="422" t="s">
        <v>94</v>
      </c>
      <c r="B6" s="275">
        <v>16</v>
      </c>
      <c r="C6" s="275">
        <v>12</v>
      </c>
      <c r="D6" s="364">
        <f>+C6</f>
        <v>12</v>
      </c>
      <c r="E6" s="261">
        <f t="shared" ref="E6:E20" si="0">+D6-B6</f>
        <v>-4</v>
      </c>
      <c r="F6" s="270">
        <f t="shared" ref="F6:F20" si="1">+E6/B6*100</f>
        <v>-25</v>
      </c>
      <c r="H6" s="65"/>
      <c r="I6" s="27"/>
      <c r="J6" s="64"/>
      <c r="K6" s="64"/>
      <c r="L6" s="64"/>
    </row>
    <row r="7" spans="1:19" ht="13.8" x14ac:dyDescent="0.25">
      <c r="A7" s="418" t="s">
        <v>91</v>
      </c>
      <c r="B7" s="419">
        <f>+B5+B6</f>
        <v>1268</v>
      </c>
      <c r="C7" s="419">
        <f t="shared" ref="C7:D7" si="2">+C5+C6</f>
        <v>1285</v>
      </c>
      <c r="D7" s="420">
        <f t="shared" si="2"/>
        <v>1285</v>
      </c>
      <c r="E7" s="247">
        <f>+D7-B7</f>
        <v>17</v>
      </c>
      <c r="F7" s="227">
        <f>+E7/B7*100</f>
        <v>1.3406940063091484</v>
      </c>
      <c r="H7" s="65"/>
      <c r="I7" s="27"/>
      <c r="J7" s="64"/>
      <c r="K7" s="66"/>
      <c r="L7" s="66"/>
    </row>
    <row r="8" spans="1:19" ht="13.8" x14ac:dyDescent="0.25">
      <c r="A8" s="418" t="s">
        <v>95</v>
      </c>
      <c r="B8" s="267">
        <v>35</v>
      </c>
      <c r="C8" s="267">
        <v>61</v>
      </c>
      <c r="D8" s="421">
        <f>+C8</f>
        <v>61</v>
      </c>
      <c r="E8" s="261">
        <f>+D8-B8</f>
        <v>26</v>
      </c>
      <c r="F8" s="270">
        <f t="shared" ref="F8" si="3">+E8/B8*100</f>
        <v>74.285714285714292</v>
      </c>
      <c r="H8" s="65"/>
      <c r="I8" s="27"/>
      <c r="J8" s="64"/>
      <c r="K8" s="64"/>
      <c r="L8" s="64"/>
    </row>
    <row r="9" spans="1:19" s="56" customFormat="1" ht="14.4" x14ac:dyDescent="0.3">
      <c r="A9" s="423" t="s">
        <v>168</v>
      </c>
      <c r="B9" s="247">
        <f>+B7+B8</f>
        <v>1303</v>
      </c>
      <c r="C9" s="247">
        <f>+C7+C8</f>
        <v>1346</v>
      </c>
      <c r="D9" s="248">
        <f>+D7+D8</f>
        <v>1346</v>
      </c>
      <c r="E9" s="247">
        <f t="shared" si="0"/>
        <v>43</v>
      </c>
      <c r="F9" s="227">
        <f t="shared" si="1"/>
        <v>3.300076745970836</v>
      </c>
      <c r="G9" s="373"/>
      <c r="H9" s="377"/>
      <c r="I9" s="375"/>
      <c r="J9" s="376"/>
      <c r="K9" s="376"/>
      <c r="L9" s="376"/>
    </row>
    <row r="10" spans="1:19" ht="13.8" x14ac:dyDescent="0.25">
      <c r="A10" s="423" t="s">
        <v>164</v>
      </c>
      <c r="B10" s="247">
        <v>-156</v>
      </c>
      <c r="C10" s="247">
        <v>-188</v>
      </c>
      <c r="D10" s="248">
        <f>+C10+9</f>
        <v>-179</v>
      </c>
      <c r="E10" s="247">
        <f t="shared" si="0"/>
        <v>-23</v>
      </c>
      <c r="F10" s="270">
        <f t="shared" si="1"/>
        <v>14.743589743589745</v>
      </c>
      <c r="H10" s="67"/>
      <c r="I10" s="27"/>
      <c r="J10" s="64"/>
      <c r="K10" s="64"/>
      <c r="L10" s="64"/>
      <c r="O10" s="5"/>
    </row>
    <row r="11" spans="1:19" ht="13.8" x14ac:dyDescent="0.25">
      <c r="A11" s="423" t="s">
        <v>167</v>
      </c>
      <c r="B11" s="247">
        <v>-36</v>
      </c>
      <c r="C11" s="247">
        <v>-60</v>
      </c>
      <c r="D11" s="248">
        <f>+C11</f>
        <v>-60</v>
      </c>
      <c r="E11" s="247">
        <f t="shared" si="0"/>
        <v>-24</v>
      </c>
      <c r="F11" s="270">
        <f t="shared" si="1"/>
        <v>66.666666666666657</v>
      </c>
      <c r="H11" s="65"/>
      <c r="I11" s="27"/>
      <c r="J11" s="64"/>
      <c r="K11" s="64"/>
      <c r="L11" s="64"/>
    </row>
    <row r="12" spans="1:19" x14ac:dyDescent="0.25">
      <c r="A12" s="423" t="s">
        <v>169</v>
      </c>
      <c r="B12" s="247">
        <f>+B10+B11</f>
        <v>-192</v>
      </c>
      <c r="C12" s="247">
        <f>+C10+C11</f>
        <v>-248</v>
      </c>
      <c r="D12" s="248">
        <f>+D10+D11</f>
        <v>-239</v>
      </c>
      <c r="E12" s="247">
        <f t="shared" si="0"/>
        <v>-47</v>
      </c>
      <c r="F12" s="270">
        <f t="shared" si="1"/>
        <v>24.479166666666664</v>
      </c>
      <c r="H12" s="440"/>
      <c r="I12" s="440"/>
      <c r="J12" s="441"/>
      <c r="K12" s="442"/>
      <c r="L12" s="443"/>
      <c r="M12" s="52"/>
      <c r="N12" s="52"/>
      <c r="O12" s="52"/>
      <c r="P12" s="52"/>
      <c r="Q12" s="52"/>
      <c r="R12" s="52"/>
      <c r="S12" s="52"/>
    </row>
    <row r="13" spans="1:19" ht="13.8" x14ac:dyDescent="0.25">
      <c r="A13" s="219" t="s">
        <v>145</v>
      </c>
      <c r="B13" s="247">
        <f>+B9+B12</f>
        <v>1111</v>
      </c>
      <c r="C13" s="247">
        <f>+C9+C12</f>
        <v>1098</v>
      </c>
      <c r="D13" s="248">
        <f>+D9+D12</f>
        <v>1107</v>
      </c>
      <c r="E13" s="247">
        <f t="shared" si="0"/>
        <v>-4</v>
      </c>
      <c r="F13" s="227">
        <f t="shared" si="1"/>
        <v>-0.36003600360036003</v>
      </c>
      <c r="H13" s="67"/>
      <c r="I13" s="27"/>
      <c r="J13" s="64"/>
      <c r="K13" s="64"/>
      <c r="L13" s="64"/>
    </row>
    <row r="14" spans="1:19" ht="13.8" x14ac:dyDescent="0.25">
      <c r="A14" s="260" t="s">
        <v>146</v>
      </c>
      <c r="B14" s="261">
        <v>-355</v>
      </c>
      <c r="C14" s="261">
        <v>-374</v>
      </c>
      <c r="D14" s="365">
        <f>+C14</f>
        <v>-374</v>
      </c>
      <c r="E14" s="261">
        <f>+D14-B14</f>
        <v>-19</v>
      </c>
      <c r="F14" s="270">
        <f t="shared" si="1"/>
        <v>5.352112676056338</v>
      </c>
      <c r="H14" s="65"/>
      <c r="I14" s="27"/>
      <c r="J14" s="64"/>
      <c r="K14" s="64"/>
      <c r="L14" s="64"/>
    </row>
    <row r="15" spans="1:19" ht="13.8" x14ac:dyDescent="0.25">
      <c r="A15" s="219" t="s">
        <v>147</v>
      </c>
      <c r="B15" s="247">
        <f>+B13+B14</f>
        <v>756</v>
      </c>
      <c r="C15" s="247">
        <f>+C13+C14</f>
        <v>724</v>
      </c>
      <c r="D15" s="248">
        <f>+D13+D14</f>
        <v>733</v>
      </c>
      <c r="E15" s="247">
        <f t="shared" si="0"/>
        <v>-23</v>
      </c>
      <c r="F15" s="227">
        <f t="shared" si="1"/>
        <v>-3.0423280423280423</v>
      </c>
      <c r="H15" s="68"/>
      <c r="I15" s="27"/>
      <c r="J15" s="64"/>
      <c r="K15" s="64"/>
      <c r="L15" s="64"/>
    </row>
    <row r="16" spans="1:19" ht="13.8" x14ac:dyDescent="0.25">
      <c r="A16" s="260" t="s">
        <v>148</v>
      </c>
      <c r="B16" s="261">
        <v>-85</v>
      </c>
      <c r="C16" s="261">
        <v>-67</v>
      </c>
      <c r="D16" s="365">
        <f>+C16</f>
        <v>-67</v>
      </c>
      <c r="E16" s="261">
        <f t="shared" si="0"/>
        <v>18</v>
      </c>
      <c r="F16" s="270">
        <f t="shared" si="1"/>
        <v>-21.176470588235293</v>
      </c>
      <c r="H16" s="68"/>
      <c r="I16" s="27"/>
      <c r="J16" s="64"/>
      <c r="K16" s="64"/>
      <c r="L16" s="64"/>
    </row>
    <row r="17" spans="1:15" ht="13.8" x14ac:dyDescent="0.25">
      <c r="A17" s="260" t="s">
        <v>149</v>
      </c>
      <c r="B17" s="269">
        <v>118</v>
      </c>
      <c r="C17" s="269">
        <v>110</v>
      </c>
      <c r="D17" s="366">
        <f>+C17</f>
        <v>110</v>
      </c>
      <c r="E17" s="261">
        <f t="shared" si="0"/>
        <v>-8</v>
      </c>
      <c r="F17" s="270">
        <f t="shared" si="1"/>
        <v>-6.7796610169491522</v>
      </c>
      <c r="H17" s="68"/>
      <c r="I17" s="27"/>
      <c r="J17" s="64"/>
      <c r="K17" s="64"/>
      <c r="L17" s="64"/>
    </row>
    <row r="18" spans="1:15" ht="13.8" x14ac:dyDescent="0.25">
      <c r="A18" s="219" t="s">
        <v>150</v>
      </c>
      <c r="B18" s="247">
        <f>+B15+B16+B17</f>
        <v>789</v>
      </c>
      <c r="C18" s="247">
        <f>+C15+C16+C17</f>
        <v>767</v>
      </c>
      <c r="D18" s="248">
        <f>+D15+D16+D17</f>
        <v>776</v>
      </c>
      <c r="E18" s="247">
        <f t="shared" si="0"/>
        <v>-13</v>
      </c>
      <c r="F18" s="227">
        <f t="shared" si="1"/>
        <v>-1.6476552598225602</v>
      </c>
      <c r="I18" s="27"/>
      <c r="J18" s="64"/>
      <c r="K18" s="64"/>
      <c r="L18" s="64"/>
    </row>
    <row r="19" spans="1:15" ht="13.8" x14ac:dyDescent="0.25">
      <c r="A19" s="260" t="s">
        <v>18</v>
      </c>
      <c r="B19" s="261">
        <v>-208</v>
      </c>
      <c r="C19" s="261">
        <f>-193-2</f>
        <v>-195</v>
      </c>
      <c r="D19" s="365">
        <f>+C19-3</f>
        <v>-198</v>
      </c>
      <c r="E19" s="261">
        <f t="shared" si="0"/>
        <v>10</v>
      </c>
      <c r="F19" s="270">
        <f t="shared" si="1"/>
        <v>-4.8076923076923084</v>
      </c>
      <c r="G19" s="477"/>
      <c r="H19" s="4"/>
      <c r="I19" s="27"/>
      <c r="J19" s="64"/>
      <c r="K19" s="64"/>
      <c r="L19" s="64"/>
    </row>
    <row r="20" spans="1:15" ht="13.8" x14ac:dyDescent="0.25">
      <c r="A20" s="219" t="s">
        <v>170</v>
      </c>
      <c r="B20" s="247">
        <f>+B18+B19</f>
        <v>581</v>
      </c>
      <c r="C20" s="247">
        <f>+C18+C19</f>
        <v>572</v>
      </c>
      <c r="D20" s="248">
        <f>+D18+D19</f>
        <v>578</v>
      </c>
      <c r="E20" s="247">
        <f t="shared" si="0"/>
        <v>-3</v>
      </c>
      <c r="F20" s="227">
        <f t="shared" si="1"/>
        <v>-0.51635111876075734</v>
      </c>
      <c r="G20" s="523"/>
      <c r="I20" s="27"/>
      <c r="J20" s="64"/>
      <c r="K20" s="64"/>
      <c r="L20" s="64"/>
    </row>
    <row r="21" spans="1:15" ht="13.8" hidden="1" x14ac:dyDescent="0.25">
      <c r="A21" s="205" t="s">
        <v>152</v>
      </c>
      <c r="B21" s="249">
        <v>581</v>
      </c>
      <c r="C21" s="249"/>
      <c r="D21" s="367"/>
      <c r="E21" s="247">
        <f>+D21-B21</f>
        <v>-581</v>
      </c>
      <c r="F21" s="227">
        <f>+E21/B21*100</f>
        <v>-100</v>
      </c>
      <c r="G21" s="523"/>
      <c r="I21" s="27"/>
      <c r="J21" s="64"/>
      <c r="K21" s="64"/>
      <c r="L21" s="64"/>
    </row>
    <row r="22" spans="1:15" ht="13.8" hidden="1" x14ac:dyDescent="0.25">
      <c r="A22" s="205" t="s">
        <v>153</v>
      </c>
      <c r="B22" s="247"/>
      <c r="C22" s="247"/>
      <c r="D22" s="248"/>
      <c r="E22" s="247"/>
      <c r="F22" s="227"/>
      <c r="G22" s="57"/>
      <c r="I22" s="27"/>
      <c r="J22" s="64"/>
      <c r="K22" s="64"/>
      <c r="L22" s="64"/>
    </row>
    <row r="23" spans="1:15" ht="13.8" x14ac:dyDescent="0.25">
      <c r="D23" s="457"/>
      <c r="I23" s="27"/>
      <c r="J23" s="64"/>
      <c r="K23" s="64"/>
      <c r="L23" s="64"/>
    </row>
    <row r="24" spans="1:15" ht="13.8" x14ac:dyDescent="0.25">
      <c r="A24" s="25" t="s">
        <v>37</v>
      </c>
      <c r="B24" s="70"/>
      <c r="C24" s="70"/>
      <c r="D24" s="70"/>
      <c r="E24" s="70"/>
      <c r="F24" s="70"/>
      <c r="G24" s="410" t="s">
        <v>154</v>
      </c>
      <c r="H24" s="356" t="s">
        <v>171</v>
      </c>
      <c r="I24" s="27"/>
      <c r="J24" s="64"/>
      <c r="K24" s="64"/>
      <c r="L24" s="64"/>
    </row>
    <row r="25" spans="1:15" ht="45.6" x14ac:dyDescent="0.25">
      <c r="A25" s="523"/>
      <c r="B25" s="523"/>
      <c r="C25" s="523"/>
      <c r="D25" s="523"/>
      <c r="E25" s="523"/>
      <c r="F25" s="523"/>
      <c r="G25" s="410" t="s">
        <v>156</v>
      </c>
      <c r="H25" s="410" t="s">
        <v>172</v>
      </c>
      <c r="I25" s="27"/>
      <c r="J25" s="64"/>
      <c r="K25" s="64"/>
      <c r="L25" s="64"/>
    </row>
    <row r="26" spans="1:15" ht="13.8" x14ac:dyDescent="0.25">
      <c r="A26" s="523"/>
      <c r="B26" s="523"/>
      <c r="C26" s="523"/>
      <c r="D26" s="523"/>
      <c r="E26" s="523"/>
      <c r="F26" s="523"/>
      <c r="G26" s="410" t="s">
        <v>158</v>
      </c>
      <c r="H26" s="356" t="s">
        <v>161</v>
      </c>
      <c r="I26" s="27"/>
      <c r="J26" s="64"/>
      <c r="K26" s="64"/>
      <c r="L26" s="64"/>
    </row>
    <row r="27" spans="1:15" x14ac:dyDescent="0.25">
      <c r="A27" s="523"/>
      <c r="B27" s="523"/>
      <c r="C27" s="523"/>
      <c r="D27" s="523"/>
      <c r="E27" s="523"/>
      <c r="F27" s="523"/>
    </row>
    <row r="28" spans="1:15" x14ac:dyDescent="0.25">
      <c r="A28" s="523"/>
      <c r="B28" s="523"/>
      <c r="C28" s="523"/>
      <c r="D28" s="523"/>
      <c r="E28" s="523"/>
      <c r="F28" s="523"/>
    </row>
    <row r="29" spans="1:15" s="52" customFormat="1" x14ac:dyDescent="0.25">
      <c r="A29" s="522"/>
      <c r="B29" s="220">
        <f>-B19/B18*100</f>
        <v>26.362484157160964</v>
      </c>
      <c r="C29" s="220"/>
      <c r="D29" s="221">
        <f>-D19/D18*100</f>
        <v>25.515463917525771</v>
      </c>
      <c r="E29" s="220">
        <f>+D29-B29</f>
        <v>-0.84702023963519224</v>
      </c>
      <c r="F29" s="227"/>
      <c r="K29" s="4"/>
      <c r="L29" s="4"/>
      <c r="M29" s="4"/>
      <c r="N29" s="4"/>
      <c r="O29" s="4"/>
    </row>
    <row r="30" spans="1:15" s="52" customFormat="1" x14ac:dyDescent="0.25">
      <c r="A30" s="53"/>
      <c r="B30" s="4"/>
      <c r="C30" s="4"/>
      <c r="D30" s="53"/>
      <c r="E30" s="71"/>
      <c r="F30" s="4"/>
      <c r="K30" s="4"/>
      <c r="L30" s="4"/>
      <c r="M30" s="4"/>
      <c r="N30" s="4"/>
      <c r="O30" s="4"/>
    </row>
    <row r="31" spans="1:15" s="52" customFormat="1" x14ac:dyDescent="0.25">
      <c r="A31" s="260" t="s">
        <v>162</v>
      </c>
      <c r="B31" s="220">
        <f>+B16+B17</f>
        <v>33</v>
      </c>
      <c r="C31" s="220"/>
      <c r="D31" s="221">
        <f>+D16+D17</f>
        <v>43</v>
      </c>
      <c r="E31" s="220">
        <f>+D31-B31</f>
        <v>10</v>
      </c>
      <c r="F31" s="227">
        <f>+E31/B31*100</f>
        <v>30.303030303030305</v>
      </c>
      <c r="K31" s="4"/>
      <c r="L31" s="4"/>
      <c r="M31" s="4"/>
      <c r="N31" s="4"/>
      <c r="O31" s="4"/>
    </row>
    <row r="32" spans="1:15" s="52" customFormat="1" x14ac:dyDescent="0.25">
      <c r="A32" s="53"/>
      <c r="B32" s="4"/>
      <c r="C32" s="4"/>
      <c r="D32" s="53"/>
      <c r="E32" s="71"/>
      <c r="F32" s="4"/>
      <c r="K32" s="4"/>
      <c r="L32" s="4"/>
      <c r="M32" s="4"/>
      <c r="N32" s="4"/>
      <c r="O32" s="4"/>
    </row>
    <row r="33" spans="1:15" s="52" customFormat="1" x14ac:dyDescent="0.25">
      <c r="A33" s="53"/>
      <c r="D33" s="72"/>
      <c r="E33" s="73">
        <f>+E18*0.28</f>
        <v>-3.6400000000000006</v>
      </c>
      <c r="F33" s="52" t="s">
        <v>163</v>
      </c>
      <c r="K33" s="4"/>
      <c r="L33" s="4"/>
      <c r="M33" s="4"/>
      <c r="N33" s="4"/>
      <c r="O33" s="4"/>
    </row>
    <row r="34" spans="1:15" s="52" customFormat="1" x14ac:dyDescent="0.25">
      <c r="A34" s="53"/>
      <c r="D34" s="72"/>
      <c r="E34" s="73"/>
      <c r="G34" s="78"/>
      <c r="K34" s="4"/>
      <c r="L34" s="4"/>
      <c r="M34" s="4"/>
      <c r="N34" s="4"/>
      <c r="O34" s="4"/>
    </row>
    <row r="35" spans="1:15" s="52" customFormat="1" x14ac:dyDescent="0.25">
      <c r="A35" s="53"/>
      <c r="D35" s="72"/>
      <c r="E35" s="73"/>
      <c r="K35" s="4"/>
      <c r="L35" s="4"/>
      <c r="M35" s="4"/>
      <c r="N35" s="4"/>
      <c r="O35" s="4"/>
    </row>
    <row r="36" spans="1:15" s="52" customFormat="1" x14ac:dyDescent="0.25">
      <c r="A36" s="53"/>
      <c r="D36" s="72"/>
      <c r="E36" s="73"/>
      <c r="K36" s="4"/>
      <c r="L36" s="4"/>
      <c r="M36" s="4"/>
      <c r="N36" s="4"/>
      <c r="O36" s="4"/>
    </row>
    <row r="37" spans="1:15" s="52" customFormat="1" x14ac:dyDescent="0.25">
      <c r="A37" s="53"/>
      <c r="D37" s="72"/>
      <c r="E37" s="73"/>
      <c r="K37" s="4"/>
      <c r="L37" s="4"/>
      <c r="M37" s="4"/>
      <c r="N37" s="4"/>
      <c r="O37" s="4"/>
    </row>
    <row r="38" spans="1:15" s="52" customFormat="1" x14ac:dyDescent="0.25">
      <c r="A38" s="53"/>
      <c r="D38" s="67"/>
      <c r="E38" s="67"/>
      <c r="F38" s="67"/>
      <c r="K38" s="4"/>
      <c r="L38" s="4"/>
      <c r="M38" s="4"/>
      <c r="N38" s="4"/>
      <c r="O38" s="4"/>
    </row>
    <row r="39" spans="1:15" s="52" customFormat="1" x14ac:dyDescent="0.25">
      <c r="A39" s="53"/>
      <c r="D39" s="74"/>
      <c r="E39" s="74"/>
      <c r="F39" s="67"/>
      <c r="K39" s="4"/>
      <c r="L39" s="4"/>
      <c r="M39" s="4"/>
      <c r="N39" s="4"/>
      <c r="O39" s="4"/>
    </row>
    <row r="40" spans="1:15" s="52" customFormat="1" ht="12.6" x14ac:dyDescent="0.25">
      <c r="A40" s="53"/>
      <c r="B40" s="75"/>
      <c r="C40" s="75"/>
      <c r="D40" s="65"/>
      <c r="E40" s="67"/>
      <c r="F40" s="67"/>
      <c r="K40" s="4"/>
      <c r="L40" s="4"/>
      <c r="M40" s="4"/>
      <c r="N40" s="4"/>
      <c r="O40" s="4"/>
    </row>
    <row r="41" spans="1:15" s="52" customFormat="1" ht="12.6" x14ac:dyDescent="0.25">
      <c r="A41" s="53"/>
      <c r="B41" s="75"/>
      <c r="C41" s="75"/>
      <c r="D41" s="74"/>
      <c r="E41" s="76"/>
      <c r="F41" s="67"/>
      <c r="K41" s="4"/>
      <c r="L41" s="4"/>
      <c r="M41" s="4"/>
      <c r="N41" s="4"/>
      <c r="O41" s="4"/>
    </row>
    <row r="42" spans="1:15" s="52" customFormat="1" x14ac:dyDescent="0.25">
      <c r="A42" s="53"/>
      <c r="D42" s="72"/>
      <c r="E42" s="73"/>
      <c r="F42" s="77"/>
      <c r="K42" s="4"/>
      <c r="L42" s="4"/>
      <c r="M42" s="4"/>
      <c r="N42" s="4"/>
      <c r="O42" s="4"/>
    </row>
    <row r="43" spans="1:15" s="52" customFormat="1" x14ac:dyDescent="0.25">
      <c r="A43" s="53"/>
      <c r="D43" s="72"/>
      <c r="E43" s="73"/>
      <c r="K43" s="4"/>
      <c r="L43" s="4"/>
      <c r="M43" s="4"/>
      <c r="N43" s="4"/>
      <c r="O43" s="4"/>
    </row>
  </sheetData>
  <mergeCells count="3">
    <mergeCell ref="B2:D2"/>
    <mergeCell ref="C3:D3"/>
    <mergeCell ref="E3:F3"/>
  </mergeCells>
  <hyperlinks>
    <hyperlink ref="A24" location="Indice!A1" display="Indice" xr:uid="{00000000-0004-0000-0F00-000000000000}"/>
  </hyperlinks>
  <pageMargins left="0.75" right="0.75" top="1" bottom="1" header="0.5" footer="0.5"/>
  <pageSetup paperSize="9" orientation="landscape" r:id="rId1"/>
  <headerFooter alignWithMargins="0">
    <oddFooter>&amp;L&amp;1#&amp;"Calibri"&amp;10&amp;K000000Internal</oddFooter>
  </headerFooter>
  <customProperties>
    <customPr name="_pios_id" r:id="rId2"/>
  </customProperties>
  <ignoredErrors>
    <ignoredError sqref="D7:D8 D15" 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pageSetUpPr fitToPage="1"/>
  </sheetPr>
  <dimension ref="A1:O23"/>
  <sheetViews>
    <sheetView showGridLines="0" workbookViewId="0">
      <selection activeCell="A27" sqref="A27"/>
    </sheetView>
  </sheetViews>
  <sheetFormatPr defaultColWidth="9.44140625" defaultRowHeight="11.4" x14ac:dyDescent="0.25"/>
  <cols>
    <col min="1" max="1" width="54.5546875" style="4" customWidth="1"/>
    <col min="2" max="3" width="9.5546875" style="4" customWidth="1"/>
    <col min="4" max="4" width="9.5546875" style="69" customWidth="1"/>
    <col min="5" max="5" width="9.5546875" style="4" customWidth="1"/>
    <col min="6" max="6" width="8.5546875" style="4" customWidth="1"/>
    <col min="7" max="7" width="3.5546875" style="4" customWidth="1"/>
    <col min="8" max="8" width="87.5546875" style="4" customWidth="1"/>
    <col min="9" max="16384" width="9.44140625" style="4"/>
  </cols>
  <sheetData>
    <row r="1" spans="1:10" ht="17.25" customHeight="1" thickBot="1" x14ac:dyDescent="0.3">
      <c r="A1" s="378" t="s">
        <v>173</v>
      </c>
      <c r="B1" s="380"/>
      <c r="C1" s="381"/>
      <c r="D1" s="383"/>
      <c r="E1" s="383"/>
    </row>
    <row r="2" spans="1:10" ht="14.25" customHeight="1" x14ac:dyDescent="0.25">
      <c r="A2" s="384"/>
      <c r="B2" s="1010" t="s">
        <v>29</v>
      </c>
      <c r="C2" s="1010"/>
      <c r="D2" s="385"/>
      <c r="E2" s="385"/>
    </row>
    <row r="3" spans="1:10" ht="14.25" customHeight="1" x14ac:dyDescent="0.25">
      <c r="A3" s="268" t="s">
        <v>30</v>
      </c>
      <c r="B3" s="210">
        <v>2019</v>
      </c>
      <c r="C3" s="229">
        <v>2020</v>
      </c>
      <c r="D3" s="210" t="s">
        <v>31</v>
      </c>
      <c r="E3" s="210" t="s">
        <v>32</v>
      </c>
    </row>
    <row r="4" spans="1:10" ht="14.85" customHeight="1" x14ac:dyDescent="0.25">
      <c r="A4" s="276" t="s">
        <v>147</v>
      </c>
      <c r="B4" s="277">
        <v>756</v>
      </c>
      <c r="C4" s="278">
        <f>718+6</f>
        <v>724</v>
      </c>
      <c r="D4" s="247">
        <f t="shared" ref="D4:D9" si="0">+C4-B4</f>
        <v>-32</v>
      </c>
      <c r="E4" s="227">
        <f t="shared" ref="E4:E9" si="1">+D4/B4*100</f>
        <v>-4.2328042328042326</v>
      </c>
    </row>
    <row r="5" spans="1:10" ht="14.25" customHeight="1" x14ac:dyDescent="0.25">
      <c r="A5" s="243" t="s">
        <v>174</v>
      </c>
      <c r="B5" s="325"/>
      <c r="C5" s="278">
        <f>+C6+C7+C8</f>
        <v>9</v>
      </c>
      <c r="D5" s="247">
        <f t="shared" ref="D5:D8" si="2">+C5-B5</f>
        <v>9</v>
      </c>
      <c r="E5" s="227"/>
    </row>
    <row r="6" spans="1:10" s="56" customFormat="1" ht="14.25" customHeight="1" x14ac:dyDescent="0.3">
      <c r="A6" s="427" t="s">
        <v>175</v>
      </c>
      <c r="B6" s="428"/>
      <c r="C6" s="429">
        <v>7</v>
      </c>
      <c r="D6" s="250">
        <f t="shared" si="2"/>
        <v>7</v>
      </c>
      <c r="E6" s="272"/>
    </row>
    <row r="7" spans="1:10" s="56" customFormat="1" ht="14.25" customHeight="1" x14ac:dyDescent="0.3">
      <c r="A7" s="427" t="s">
        <v>176</v>
      </c>
      <c r="B7" s="428"/>
      <c r="C7" s="429">
        <v>1</v>
      </c>
      <c r="D7" s="250">
        <f t="shared" si="2"/>
        <v>1</v>
      </c>
      <c r="E7" s="272"/>
    </row>
    <row r="8" spans="1:10" s="56" customFormat="1" ht="14.25" customHeight="1" x14ac:dyDescent="0.3">
      <c r="A8" s="427" t="s">
        <v>177</v>
      </c>
      <c r="B8" s="428"/>
      <c r="C8" s="429">
        <v>1</v>
      </c>
      <c r="D8" s="250">
        <f t="shared" si="2"/>
        <v>1</v>
      </c>
      <c r="E8" s="272"/>
    </row>
    <row r="9" spans="1:10" s="69" customFormat="1" ht="14.25" customHeight="1" x14ac:dyDescent="0.25">
      <c r="A9" s="276" t="s">
        <v>178</v>
      </c>
      <c r="B9" s="247">
        <f>+B4+B5</f>
        <v>756</v>
      </c>
      <c r="C9" s="257">
        <f>+C4+C5</f>
        <v>733</v>
      </c>
      <c r="D9" s="247">
        <f t="shared" si="0"/>
        <v>-23</v>
      </c>
      <c r="E9" s="227">
        <f t="shared" si="1"/>
        <v>-3.0423280423280423</v>
      </c>
      <c r="G9" s="71"/>
      <c r="H9" s="71"/>
      <c r="I9" s="71"/>
      <c r="J9" s="426"/>
    </row>
    <row r="10" spans="1:10" ht="14.25" customHeight="1" x14ac:dyDescent="0.25">
      <c r="A10" s="276"/>
      <c r="B10" s="277"/>
      <c r="C10" s="278"/>
      <c r="D10" s="249"/>
      <c r="E10" s="246"/>
    </row>
    <row r="11" spans="1:10" s="69" customFormat="1" ht="14.25" customHeight="1" x14ac:dyDescent="0.25">
      <c r="A11" s="276" t="s">
        <v>179</v>
      </c>
      <c r="B11" s="247">
        <v>581</v>
      </c>
      <c r="C11" s="257">
        <f>+'CE consolidato_NEW'!C20</f>
        <v>572</v>
      </c>
      <c r="D11" s="247">
        <f t="shared" ref="D11:D12" si="3">+C11-B11</f>
        <v>-9</v>
      </c>
      <c r="E11" s="227">
        <f t="shared" ref="E11" si="4">+D11/B11*100</f>
        <v>-1.5490533562822719</v>
      </c>
      <c r="G11" s="71"/>
      <c r="H11" s="71"/>
      <c r="I11" s="71"/>
      <c r="J11" s="426"/>
    </row>
    <row r="12" spans="1:10" s="69" customFormat="1" ht="14.25" customHeight="1" x14ac:dyDescent="0.25">
      <c r="A12" s="243" t="s">
        <v>180</v>
      </c>
      <c r="B12" s="325"/>
      <c r="C12" s="425">
        <v>6</v>
      </c>
      <c r="D12" s="249">
        <f t="shared" si="3"/>
        <v>6</v>
      </c>
      <c r="E12" s="246"/>
      <c r="G12" s="71"/>
      <c r="H12" s="71"/>
      <c r="I12" s="71"/>
      <c r="J12" s="426"/>
    </row>
    <row r="13" spans="1:10" ht="13.5" customHeight="1" x14ac:dyDescent="0.25">
      <c r="A13" s="276" t="s">
        <v>181</v>
      </c>
      <c r="B13" s="247">
        <f>+B11</f>
        <v>581</v>
      </c>
      <c r="C13" s="257">
        <f>+C11+C12</f>
        <v>578</v>
      </c>
      <c r="D13" s="247">
        <f t="shared" ref="D13" si="5">+C13-B13</f>
        <v>-3</v>
      </c>
      <c r="E13" s="227">
        <f t="shared" ref="E13" si="6">+D13/B13*100</f>
        <v>-0.51635111876075734</v>
      </c>
    </row>
    <row r="14" spans="1:10" ht="22.8" x14ac:dyDescent="0.25">
      <c r="A14" s="82"/>
      <c r="B14" s="82"/>
      <c r="C14" s="82"/>
      <c r="D14" s="82"/>
      <c r="E14" s="82"/>
      <c r="F14" s="82"/>
      <c r="G14" s="158" t="s">
        <v>60</v>
      </c>
      <c r="H14" s="356" t="s">
        <v>182</v>
      </c>
    </row>
    <row r="15" spans="1:10" ht="13.8" x14ac:dyDescent="0.25">
      <c r="A15" s="3" t="s">
        <v>37</v>
      </c>
      <c r="B15" s="82"/>
      <c r="C15" s="82"/>
      <c r="D15" s="82"/>
      <c r="E15" s="82"/>
      <c r="F15" s="82"/>
      <c r="G15" s="158" t="s">
        <v>111</v>
      </c>
      <c r="H15" s="356" t="s">
        <v>161</v>
      </c>
    </row>
    <row r="16" spans="1:10" ht="23.25" customHeight="1" x14ac:dyDescent="0.25">
      <c r="A16" s="83"/>
      <c r="B16" s="83"/>
      <c r="C16" s="83"/>
      <c r="D16" s="83"/>
      <c r="E16" s="83"/>
      <c r="F16" s="83"/>
    </row>
    <row r="23" spans="1:15" s="69" customFormat="1" ht="12.6" x14ac:dyDescent="0.25">
      <c r="A23" s="4"/>
      <c r="B23" s="4"/>
      <c r="C23" s="15"/>
      <c r="E23" s="4"/>
      <c r="F23" s="4"/>
      <c r="G23" s="4"/>
      <c r="H23" s="4"/>
      <c r="I23" s="4"/>
      <c r="J23" s="4"/>
      <c r="K23" s="4"/>
      <c r="L23" s="4"/>
      <c r="M23" s="4"/>
      <c r="N23" s="4"/>
      <c r="O23" s="4"/>
    </row>
  </sheetData>
  <mergeCells count="1">
    <mergeCell ref="B2:C2"/>
  </mergeCells>
  <hyperlinks>
    <hyperlink ref="A15" location="Indice!A1" display="Indice" xr:uid="{00000000-0004-0000-1000-000000000000}"/>
  </hyperlinks>
  <pageMargins left="0.75" right="0.75" top="1" bottom="1" header="0.5" footer="0.5"/>
  <pageSetup scale="63" orientation="landscape" r:id="rId1"/>
  <headerFooter alignWithMargins="0">
    <oddFooter>&amp;L&amp;1#&amp;"Calibri"&amp;10&amp;K000000Internal</oddFooter>
  </headerFooter>
  <customProperties>
    <customPr name="_pios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9C378-53AA-4E2A-AF50-7A1B6594E184}">
  <dimension ref="A1:I21"/>
  <sheetViews>
    <sheetView zoomScale="90" zoomScaleNormal="90" workbookViewId="0">
      <selection activeCell="I2" sqref="I2"/>
    </sheetView>
  </sheetViews>
  <sheetFormatPr defaultColWidth="8.5546875" defaultRowHeight="13.2" x14ac:dyDescent="0.25"/>
  <cols>
    <col min="1" max="1" width="37.21875" style="715" customWidth="1"/>
    <col min="2" max="5" width="8.5546875" style="715"/>
    <col min="6" max="6" width="8.5546875" style="715" customWidth="1"/>
    <col min="7" max="16384" width="8.5546875" style="715"/>
  </cols>
  <sheetData>
    <row r="1" spans="1:9" ht="13.8" thickBot="1" x14ac:dyDescent="0.3">
      <c r="A1" s="722" t="s">
        <v>132</v>
      </c>
      <c r="B1" s="722"/>
      <c r="C1" s="722"/>
      <c r="D1" s="722"/>
      <c r="E1" s="722"/>
      <c r="F1" s="722"/>
      <c r="G1" s="722"/>
    </row>
    <row r="2" spans="1:9" ht="13.8" x14ac:dyDescent="0.25">
      <c r="A2" s="777"/>
      <c r="B2" s="1015" t="s">
        <v>512</v>
      </c>
      <c r="C2" s="1015"/>
      <c r="D2" s="1016" t="s">
        <v>513</v>
      </c>
      <c r="E2" s="1016"/>
      <c r="F2" s="1017" t="s">
        <v>514</v>
      </c>
      <c r="G2" s="1017"/>
      <c r="I2" s="25" t="s">
        <v>37</v>
      </c>
    </row>
    <row r="3" spans="1:9" ht="22.8" x14ac:dyDescent="0.25">
      <c r="A3" s="778" t="s">
        <v>30</v>
      </c>
      <c r="B3" s="779" t="s">
        <v>134</v>
      </c>
      <c r="C3" s="717" t="s">
        <v>515</v>
      </c>
      <c r="D3" s="716" t="s">
        <v>134</v>
      </c>
      <c r="E3" s="717" t="s">
        <v>515</v>
      </c>
      <c r="F3" s="779" t="s">
        <v>31</v>
      </c>
      <c r="G3" s="779" t="s">
        <v>32</v>
      </c>
    </row>
    <row r="4" spans="1:9" x14ac:dyDescent="0.25">
      <c r="A4" s="780" t="s">
        <v>92</v>
      </c>
      <c r="B4" s="781">
        <v>1338</v>
      </c>
      <c r="C4" s="283">
        <v>1338</v>
      </c>
      <c r="D4" s="718">
        <v>1529</v>
      </c>
      <c r="E4" s="283">
        <f>D4</f>
        <v>1529</v>
      </c>
      <c r="F4" s="781">
        <f t="shared" ref="F4:F21" si="0">+E4-C4</f>
        <v>191</v>
      </c>
      <c r="G4" s="788">
        <f t="shared" ref="G4:G20" si="1">+F4/C4*100</f>
        <v>14.275037369207771</v>
      </c>
    </row>
    <row r="5" spans="1:9" x14ac:dyDescent="0.25">
      <c r="A5" s="780" t="s">
        <v>94</v>
      </c>
      <c r="B5" s="781">
        <v>66</v>
      </c>
      <c r="C5" s="283">
        <v>66</v>
      </c>
      <c r="D5" s="718">
        <v>44</v>
      </c>
      <c r="E5" s="283">
        <f>+D5</f>
        <v>44</v>
      </c>
      <c r="F5" s="781">
        <f t="shared" si="0"/>
        <v>-22</v>
      </c>
      <c r="G5" s="788">
        <f t="shared" si="1"/>
        <v>-33.333333333333329</v>
      </c>
    </row>
    <row r="6" spans="1:9" x14ac:dyDescent="0.25">
      <c r="A6" s="782" t="s">
        <v>516</v>
      </c>
      <c r="B6" s="783">
        <f>+B4+B5</f>
        <v>1404</v>
      </c>
      <c r="C6" s="257">
        <f>+C4+C5</f>
        <v>1404</v>
      </c>
      <c r="D6" s="719">
        <f>+D4+D5</f>
        <v>1573</v>
      </c>
      <c r="E6" s="257">
        <f>+E5+E4</f>
        <v>1573</v>
      </c>
      <c r="F6" s="783">
        <f t="shared" si="0"/>
        <v>169</v>
      </c>
      <c r="G6" s="789">
        <f t="shared" si="1"/>
        <v>12.037037037037036</v>
      </c>
    </row>
    <row r="7" spans="1:9" x14ac:dyDescent="0.25">
      <c r="A7" s="782" t="s">
        <v>35</v>
      </c>
      <c r="B7" s="783">
        <v>276</v>
      </c>
      <c r="C7" s="257">
        <v>276</v>
      </c>
      <c r="D7" s="719">
        <v>521</v>
      </c>
      <c r="E7" s="257">
        <f>+D7</f>
        <v>521</v>
      </c>
      <c r="F7" s="783">
        <f t="shared" si="0"/>
        <v>245</v>
      </c>
      <c r="G7" s="789">
        <f t="shared" si="1"/>
        <v>88.768115942028984</v>
      </c>
    </row>
    <row r="8" spans="1:9" x14ac:dyDescent="0.25">
      <c r="A8" s="782" t="s">
        <v>517</v>
      </c>
      <c r="B8" s="783">
        <f>+B7+B6</f>
        <v>1680</v>
      </c>
      <c r="C8" s="257">
        <f>+C7+C6</f>
        <v>1680</v>
      </c>
      <c r="D8" s="719">
        <v>2094</v>
      </c>
      <c r="E8" s="257">
        <f>+D8</f>
        <v>2094</v>
      </c>
      <c r="F8" s="783">
        <f t="shared" si="0"/>
        <v>414</v>
      </c>
      <c r="G8" s="789">
        <f t="shared" si="1"/>
        <v>24.642857142857146</v>
      </c>
    </row>
    <row r="9" spans="1:9" x14ac:dyDescent="0.25">
      <c r="A9" s="784" t="s">
        <v>518</v>
      </c>
      <c r="B9" s="781">
        <f>+C9-16</f>
        <v>-284</v>
      </c>
      <c r="C9" s="283">
        <v>-268</v>
      </c>
      <c r="D9" s="718">
        <v>-405</v>
      </c>
      <c r="E9" s="283">
        <v>-397</v>
      </c>
      <c r="F9" s="781">
        <f t="shared" si="0"/>
        <v>-129</v>
      </c>
      <c r="G9" s="788">
        <f t="shared" si="1"/>
        <v>48.134328358208954</v>
      </c>
    </row>
    <row r="10" spans="1:9" x14ac:dyDescent="0.25">
      <c r="A10" s="784" t="s">
        <v>519</v>
      </c>
      <c r="B10" s="781">
        <f>+C10</f>
        <v>-257</v>
      </c>
      <c r="C10" s="283">
        <v>-257</v>
      </c>
      <c r="D10" s="718">
        <v>-476</v>
      </c>
      <c r="E10" s="283">
        <f>+D10</f>
        <v>-476</v>
      </c>
      <c r="F10" s="781">
        <f t="shared" si="0"/>
        <v>-219</v>
      </c>
      <c r="G10" s="788">
        <f t="shared" si="1"/>
        <v>85.214007782101163</v>
      </c>
    </row>
    <row r="11" spans="1:9" x14ac:dyDescent="0.25">
      <c r="A11" s="782" t="s">
        <v>520</v>
      </c>
      <c r="B11" s="783">
        <f>+B9+B10</f>
        <v>-541</v>
      </c>
      <c r="C11" s="257">
        <f>+C9+C10</f>
        <v>-525</v>
      </c>
      <c r="D11" s="719">
        <v>-881</v>
      </c>
      <c r="E11" s="257">
        <f>+E9+E10</f>
        <v>-873</v>
      </c>
      <c r="F11" s="783">
        <f t="shared" si="0"/>
        <v>-348</v>
      </c>
      <c r="G11" s="789">
        <f t="shared" si="1"/>
        <v>66.285714285714278</v>
      </c>
    </row>
    <row r="12" spans="1:9" x14ac:dyDescent="0.25">
      <c r="A12" s="785" t="s">
        <v>145</v>
      </c>
      <c r="B12" s="783">
        <f>+B8+B11</f>
        <v>1139</v>
      </c>
      <c r="C12" s="257">
        <f>+C8+C11</f>
        <v>1155</v>
      </c>
      <c r="D12" s="719">
        <f>+D8+D11</f>
        <v>1213</v>
      </c>
      <c r="E12" s="257">
        <f>+E8+E11</f>
        <v>1221</v>
      </c>
      <c r="F12" s="783">
        <f t="shared" si="0"/>
        <v>66</v>
      </c>
      <c r="G12" s="789">
        <f t="shared" si="1"/>
        <v>5.7142857142857144</v>
      </c>
    </row>
    <row r="13" spans="1:9" x14ac:dyDescent="0.25">
      <c r="A13" s="780" t="s">
        <v>146</v>
      </c>
      <c r="B13" s="781">
        <f>+C13-5</f>
        <v>-432</v>
      </c>
      <c r="C13" s="283">
        <v>-427</v>
      </c>
      <c r="D13" s="718">
        <v>-455</v>
      </c>
      <c r="E13" s="283">
        <f>+D13</f>
        <v>-455</v>
      </c>
      <c r="F13" s="781">
        <f t="shared" si="0"/>
        <v>-28</v>
      </c>
      <c r="G13" s="788">
        <f t="shared" si="1"/>
        <v>6.557377049180328</v>
      </c>
    </row>
    <row r="14" spans="1:9" x14ac:dyDescent="0.25">
      <c r="A14" s="785" t="s">
        <v>147</v>
      </c>
      <c r="B14" s="783">
        <f>+B12+B13</f>
        <v>707</v>
      </c>
      <c r="C14" s="257">
        <f>+C12+C13</f>
        <v>728</v>
      </c>
      <c r="D14" s="719">
        <f>+D13+D12</f>
        <v>758</v>
      </c>
      <c r="E14" s="257">
        <f>+E13+E12</f>
        <v>766</v>
      </c>
      <c r="F14" s="783">
        <f t="shared" si="0"/>
        <v>38</v>
      </c>
      <c r="G14" s="789">
        <f t="shared" si="1"/>
        <v>5.2197802197802199</v>
      </c>
    </row>
    <row r="15" spans="1:9" x14ac:dyDescent="0.25">
      <c r="A15" s="780" t="s">
        <v>148</v>
      </c>
      <c r="B15" s="781">
        <f>+C15-17</f>
        <v>-68</v>
      </c>
      <c r="C15" s="283">
        <v>-51</v>
      </c>
      <c r="D15" s="718">
        <v>-87</v>
      </c>
      <c r="E15" s="283">
        <v>-87</v>
      </c>
      <c r="F15" s="781">
        <f t="shared" si="0"/>
        <v>-36</v>
      </c>
      <c r="G15" s="788">
        <f t="shared" si="1"/>
        <v>70.588235294117652</v>
      </c>
    </row>
    <row r="16" spans="1:9" x14ac:dyDescent="0.25">
      <c r="A16" s="780" t="s">
        <v>149</v>
      </c>
      <c r="B16" s="781">
        <f>+C16+73</f>
        <v>249</v>
      </c>
      <c r="C16" s="283">
        <v>176</v>
      </c>
      <c r="D16" s="718">
        <v>242</v>
      </c>
      <c r="E16" s="283">
        <v>159</v>
      </c>
      <c r="F16" s="781">
        <f t="shared" si="0"/>
        <v>-17</v>
      </c>
      <c r="G16" s="788">
        <f t="shared" si="1"/>
        <v>-9.6590909090909083</v>
      </c>
    </row>
    <row r="17" spans="1:7" x14ac:dyDescent="0.25">
      <c r="A17" s="785" t="s">
        <v>150</v>
      </c>
      <c r="B17" s="786">
        <f>+B14+B15+B16</f>
        <v>888</v>
      </c>
      <c r="C17" s="721">
        <f>+C14+C15+C16</f>
        <v>853</v>
      </c>
      <c r="D17" s="720">
        <f>+D14+D15+D16</f>
        <v>913</v>
      </c>
      <c r="E17" s="257">
        <f>+E16+E15+E14</f>
        <v>838</v>
      </c>
      <c r="F17" s="783">
        <f t="shared" si="0"/>
        <v>-15</v>
      </c>
      <c r="G17" s="789">
        <f t="shared" si="1"/>
        <v>-1.7584994138335288</v>
      </c>
    </row>
    <row r="18" spans="1:7" x14ac:dyDescent="0.25">
      <c r="A18" s="780" t="s">
        <v>18</v>
      </c>
      <c r="B18" s="781">
        <f>+C18+5</f>
        <v>-199</v>
      </c>
      <c r="C18" s="283">
        <v>-204</v>
      </c>
      <c r="D18" s="718">
        <v>-203</v>
      </c>
      <c r="E18" s="283">
        <v>-205</v>
      </c>
      <c r="F18" s="781">
        <f t="shared" si="0"/>
        <v>-1</v>
      </c>
      <c r="G18" s="788">
        <f t="shared" si="1"/>
        <v>0.49019607843137253</v>
      </c>
    </row>
    <row r="19" spans="1:7" x14ac:dyDescent="0.25">
      <c r="A19" s="785" t="s">
        <v>394</v>
      </c>
      <c r="B19" s="786">
        <f>+B17+B18</f>
        <v>689</v>
      </c>
      <c r="C19" s="721">
        <f>+C17+C18</f>
        <v>649</v>
      </c>
      <c r="D19" s="720">
        <f>+D17+D18</f>
        <v>710</v>
      </c>
      <c r="E19" s="257">
        <f>+E18+E17</f>
        <v>633</v>
      </c>
      <c r="F19" s="783">
        <f t="shared" si="0"/>
        <v>-16</v>
      </c>
      <c r="G19" s="789">
        <f t="shared" si="1"/>
        <v>-2.4653312788906012</v>
      </c>
    </row>
    <row r="20" spans="1:7" x14ac:dyDescent="0.25">
      <c r="A20" s="784" t="s">
        <v>521</v>
      </c>
      <c r="B20" s="786">
        <v>686</v>
      </c>
      <c r="C20" s="257">
        <f>C19-C21</f>
        <v>646</v>
      </c>
      <c r="D20" s="720">
        <v>698</v>
      </c>
      <c r="E20" s="257">
        <f>+E19-E21</f>
        <v>621</v>
      </c>
      <c r="F20" s="783">
        <f t="shared" si="0"/>
        <v>-25</v>
      </c>
      <c r="G20" s="789">
        <f t="shared" si="1"/>
        <v>-3.8699690402476783</v>
      </c>
    </row>
    <row r="21" spans="1:7" ht="12.6" customHeight="1" x14ac:dyDescent="0.25">
      <c r="A21" s="787" t="s">
        <v>522</v>
      </c>
      <c r="B21" s="786">
        <v>3</v>
      </c>
      <c r="C21" s="257">
        <v>3</v>
      </c>
      <c r="D21" s="720">
        <v>12</v>
      </c>
      <c r="E21" s="257">
        <f>+D21</f>
        <v>12</v>
      </c>
      <c r="F21" s="783">
        <f t="shared" si="0"/>
        <v>9</v>
      </c>
      <c r="G21" s="789"/>
    </row>
  </sheetData>
  <mergeCells count="3">
    <mergeCell ref="B2:C2"/>
    <mergeCell ref="D2:E2"/>
    <mergeCell ref="F2:G2"/>
  </mergeCells>
  <hyperlinks>
    <hyperlink ref="I2" location="Indice!A1" display="Indice" xr:uid="{94519D7A-8113-4F79-B099-5F0E750111D3}"/>
  </hyperlinks>
  <pageMargins left="0.7" right="0.7" top="0.75" bottom="0.75" header="0.3" footer="0.3"/>
  <pageSetup paperSize="9" orientation="portrait" r:id="rId1"/>
  <headerFooter>
    <oddFooter>&amp;L&amp;1#&amp;"Calibri"&amp;10&amp;K000000Internal</oddFooter>
  </headerFooter>
  <ignoredErrors>
    <ignoredError sqref="E6:G8 E20:G21 G11:G19 E11:F14 D12 D14 D17 D19 E19:F19 F18 E17:F17 F16 F15 E10:G10 F9:G9" 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5DAD7-74C5-4B87-A0D6-EEAD59EEEB83}">
  <dimension ref="A1:G20"/>
  <sheetViews>
    <sheetView workbookViewId="0">
      <selection activeCell="G3" sqref="G3"/>
    </sheetView>
  </sheetViews>
  <sheetFormatPr defaultColWidth="8.77734375" defaultRowHeight="13.2" x14ac:dyDescent="0.25"/>
  <cols>
    <col min="1" max="1" width="37.5546875" style="715" customWidth="1"/>
    <col min="2" max="5" width="8.77734375" style="715"/>
    <col min="6" max="6" width="2.77734375" style="715" customWidth="1"/>
    <col min="7" max="7" width="92.77734375" style="715" customWidth="1"/>
    <col min="8" max="16384" width="8.77734375" style="715"/>
  </cols>
  <sheetData>
    <row r="1" spans="1:7" ht="13.8" thickBot="1" x14ac:dyDescent="0.3">
      <c r="A1" s="722" t="s">
        <v>173</v>
      </c>
      <c r="B1" s="921"/>
      <c r="C1" s="922"/>
      <c r="D1" s="923"/>
      <c r="E1" s="923"/>
    </row>
    <row r="2" spans="1:7" x14ac:dyDescent="0.25">
      <c r="A2" s="924"/>
      <c r="B2" s="1018" t="s">
        <v>29</v>
      </c>
      <c r="C2" s="1018"/>
      <c r="D2" s="800"/>
      <c r="E2" s="800"/>
    </row>
    <row r="3" spans="1:7" ht="13.8" x14ac:dyDescent="0.25">
      <c r="A3" s="778" t="s">
        <v>30</v>
      </c>
      <c r="B3" s="779">
        <v>2022</v>
      </c>
      <c r="C3" s="229">
        <v>2023</v>
      </c>
      <c r="D3" s="779" t="s">
        <v>31</v>
      </c>
      <c r="E3" s="779" t="s">
        <v>32</v>
      </c>
      <c r="G3" s="25" t="s">
        <v>37</v>
      </c>
    </row>
    <row r="4" spans="1:7" x14ac:dyDescent="0.25">
      <c r="A4" s="791" t="s">
        <v>145</v>
      </c>
      <c r="B4" s="792">
        <v>1139</v>
      </c>
      <c r="C4" s="724">
        <v>1213</v>
      </c>
      <c r="D4" s="792">
        <f>+C4-B4</f>
        <v>74</v>
      </c>
      <c r="E4" s="804">
        <f>+D4/B4*100</f>
        <v>6.4969271290605795</v>
      </c>
    </row>
    <row r="5" spans="1:7" x14ac:dyDescent="0.25">
      <c r="A5" s="797" t="s">
        <v>531</v>
      </c>
      <c r="B5" s="796">
        <v>16</v>
      </c>
      <c r="C5" s="726">
        <v>8</v>
      </c>
      <c r="D5" s="796">
        <f>+C5-B5</f>
        <v>-8</v>
      </c>
      <c r="E5" s="802">
        <f>+D5/B5*100</f>
        <v>-50</v>
      </c>
    </row>
    <row r="6" spans="1:7" x14ac:dyDescent="0.25">
      <c r="A6" s="791" t="s">
        <v>529</v>
      </c>
      <c r="B6" s="792">
        <f>+B4+B5</f>
        <v>1155</v>
      </c>
      <c r="C6" s="724">
        <f>+C4+C5</f>
        <v>1221</v>
      </c>
      <c r="D6" s="792">
        <f>+C6-B6</f>
        <v>66</v>
      </c>
      <c r="E6" s="804">
        <f>+D6/B6*100</f>
        <v>5.7142857142857144</v>
      </c>
    </row>
    <row r="7" spans="1:7" x14ac:dyDescent="0.25">
      <c r="A7" s="791"/>
      <c r="B7" s="792"/>
      <c r="C7" s="724"/>
      <c r="D7" s="792"/>
      <c r="E7" s="804"/>
    </row>
    <row r="8" spans="1:7" x14ac:dyDescent="0.25">
      <c r="A8" s="791" t="s">
        <v>147</v>
      </c>
      <c r="B8" s="792">
        <v>707</v>
      </c>
      <c r="C8" s="724">
        <v>758</v>
      </c>
      <c r="D8" s="792">
        <f>+C8-B8</f>
        <v>51</v>
      </c>
      <c r="E8" s="804">
        <f>+D8/B8*100</f>
        <v>7.2135785007072144</v>
      </c>
    </row>
    <row r="9" spans="1:7" x14ac:dyDescent="0.25">
      <c r="A9" s="797" t="s">
        <v>531</v>
      </c>
      <c r="B9" s="796">
        <v>21</v>
      </c>
      <c r="C9" s="726">
        <v>8</v>
      </c>
      <c r="D9" s="796">
        <f>+C9-B9</f>
        <v>-13</v>
      </c>
      <c r="E9" s="802">
        <f>+D9/B9*100</f>
        <v>-61.904761904761905</v>
      </c>
    </row>
    <row r="10" spans="1:7" x14ac:dyDescent="0.25">
      <c r="A10" s="791" t="s">
        <v>178</v>
      </c>
      <c r="B10" s="792">
        <f>+B8+B9</f>
        <v>728</v>
      </c>
      <c r="C10" s="724">
        <f>+C8+C9</f>
        <v>766</v>
      </c>
      <c r="D10" s="792">
        <f>+C10-B10</f>
        <v>38</v>
      </c>
      <c r="E10" s="804">
        <f>+D10/B10*100</f>
        <v>5.2197802197802199</v>
      </c>
    </row>
    <row r="11" spans="1:7" x14ac:dyDescent="0.25">
      <c r="A11" s="797"/>
      <c r="B11" s="796"/>
      <c r="C11" s="724"/>
      <c r="D11" s="796"/>
      <c r="E11" s="802"/>
    </row>
    <row r="12" spans="1:7" x14ac:dyDescent="0.25">
      <c r="A12" s="791" t="s">
        <v>256</v>
      </c>
      <c r="B12" s="792">
        <v>689</v>
      </c>
      <c r="C12" s="724">
        <v>710</v>
      </c>
      <c r="D12" s="792">
        <f t="shared" ref="D12:D18" si="0">+C12-B12</f>
        <v>21</v>
      </c>
      <c r="E12" s="804">
        <f>+D12/B12*100</f>
        <v>3.0478955007256894</v>
      </c>
    </row>
    <row r="13" spans="1:7" x14ac:dyDescent="0.25">
      <c r="A13" s="784" t="s">
        <v>152</v>
      </c>
      <c r="B13" s="796">
        <f>+B12-B14</f>
        <v>686</v>
      </c>
      <c r="C13" s="726">
        <f>+C12-C14</f>
        <v>698</v>
      </c>
      <c r="D13" s="796">
        <f t="shared" si="0"/>
        <v>12</v>
      </c>
      <c r="E13" s="802">
        <f>+D13/B13*100</f>
        <v>1.749271137026239</v>
      </c>
    </row>
    <row r="14" spans="1:7" x14ac:dyDescent="0.25">
      <c r="A14" s="787" t="s">
        <v>153</v>
      </c>
      <c r="B14" s="796">
        <v>3</v>
      </c>
      <c r="C14" s="726">
        <v>12</v>
      </c>
      <c r="D14" s="796">
        <f t="shared" si="0"/>
        <v>9</v>
      </c>
      <c r="E14" s="802"/>
    </row>
    <row r="15" spans="1:7" x14ac:dyDescent="0.25">
      <c r="A15" s="797" t="s">
        <v>524</v>
      </c>
      <c r="B15" s="796">
        <v>-40</v>
      </c>
      <c r="C15" s="726">
        <v>-77</v>
      </c>
      <c r="D15" s="796">
        <f t="shared" si="0"/>
        <v>-37</v>
      </c>
      <c r="E15" s="802">
        <f>+D15/B15*100</f>
        <v>92.5</v>
      </c>
    </row>
    <row r="16" spans="1:7" x14ac:dyDescent="0.25">
      <c r="A16" s="791" t="s">
        <v>581</v>
      </c>
      <c r="B16" s="792">
        <f>+B12+B15</f>
        <v>649</v>
      </c>
      <c r="C16" s="724">
        <f>+C12+C15</f>
        <v>633</v>
      </c>
      <c r="D16" s="792">
        <f t="shared" si="0"/>
        <v>-16</v>
      </c>
      <c r="E16" s="804">
        <f>+D16/B16*100</f>
        <v>-2.4653312788906012</v>
      </c>
    </row>
    <row r="17" spans="1:7" x14ac:dyDescent="0.25">
      <c r="A17" s="784" t="s">
        <v>521</v>
      </c>
      <c r="B17" s="796">
        <f>+B16-B18</f>
        <v>646</v>
      </c>
      <c r="C17" s="726">
        <f>+C16-C18</f>
        <v>621</v>
      </c>
      <c r="D17" s="796">
        <f t="shared" si="0"/>
        <v>-25</v>
      </c>
      <c r="E17" s="802">
        <f>+D17/B17*100</f>
        <v>-3.8699690402476783</v>
      </c>
    </row>
    <row r="18" spans="1:7" x14ac:dyDescent="0.25">
      <c r="A18" s="787" t="s">
        <v>522</v>
      </c>
      <c r="B18" s="796">
        <f>+B14</f>
        <v>3</v>
      </c>
      <c r="C18" s="726">
        <f>+C14</f>
        <v>12</v>
      </c>
      <c r="D18" s="796">
        <f t="shared" si="0"/>
        <v>9</v>
      </c>
      <c r="E18" s="802"/>
    </row>
    <row r="20" spans="1:7" ht="13.5" customHeight="1" x14ac:dyDescent="0.25">
      <c r="F20" s="925" t="s">
        <v>60</v>
      </c>
      <c r="G20" s="920" t="s">
        <v>582</v>
      </c>
    </row>
  </sheetData>
  <mergeCells count="1">
    <mergeCell ref="B2:C2"/>
  </mergeCells>
  <hyperlinks>
    <hyperlink ref="G3" location="Indice!A1" display="Indice" xr:uid="{A8E80E33-AB0B-4574-8D6F-701F430080EA}"/>
  </hyperlinks>
  <pageMargins left="0.7" right="0.7" top="0.75" bottom="0.75" header="0.3" footer="0.3"/>
  <pageSetup paperSize="9" orientation="portrait" r:id="rId1"/>
  <headerFooter>
    <oddFooter>&amp;L&amp;1#&amp;"Calibri"&amp;10&amp;K000000Internal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O30"/>
  <sheetViews>
    <sheetView showGridLines="0" zoomScale="85" zoomScaleNormal="85" workbookViewId="0">
      <selection activeCell="F1" sqref="F1"/>
    </sheetView>
  </sheetViews>
  <sheetFormatPr defaultColWidth="9.44140625" defaultRowHeight="11.4" x14ac:dyDescent="0.25"/>
  <cols>
    <col min="1" max="1" width="54.5546875" style="4" customWidth="1"/>
    <col min="2" max="3" width="9.5546875" style="4" customWidth="1"/>
    <col min="4" max="4" width="9.5546875" style="69" customWidth="1"/>
    <col min="5" max="5" width="9.5546875" style="4" customWidth="1"/>
    <col min="6" max="6" width="8.5546875" style="4" customWidth="1"/>
    <col min="7" max="7" width="10.5546875" style="4" bestFit="1" customWidth="1"/>
    <col min="8" max="8" width="18.5546875" style="607" customWidth="1"/>
    <col min="9" max="16384" width="9.44140625" style="4"/>
  </cols>
  <sheetData>
    <row r="1" spans="1:11" ht="17.25" customHeight="1" thickBot="1" x14ac:dyDescent="0.3">
      <c r="A1" s="378" t="s">
        <v>192</v>
      </c>
      <c r="B1" s="380"/>
      <c r="C1" s="381"/>
      <c r="D1" s="383"/>
      <c r="E1" s="383"/>
      <c r="F1" s="25" t="s">
        <v>37</v>
      </c>
    </row>
    <row r="2" spans="1:11" ht="14.25" customHeight="1" x14ac:dyDescent="0.25">
      <c r="A2" s="384"/>
      <c r="B2" s="1010" t="s">
        <v>29</v>
      </c>
      <c r="C2" s="1010"/>
      <c r="D2" s="385"/>
      <c r="E2" s="385"/>
      <c r="H2" s="608"/>
      <c r="I2" s="587"/>
      <c r="J2" s="587"/>
      <c r="K2" s="587"/>
    </row>
    <row r="3" spans="1:11" ht="14.25" customHeight="1" x14ac:dyDescent="0.25">
      <c r="A3" s="669" t="s">
        <v>30</v>
      </c>
      <c r="B3" s="612">
        <v>2022</v>
      </c>
      <c r="C3" s="613">
        <v>2023</v>
      </c>
      <c r="D3" s="612" t="s">
        <v>31</v>
      </c>
      <c r="E3" s="612" t="s">
        <v>32</v>
      </c>
      <c r="H3" s="609"/>
    </row>
    <row r="4" spans="1:11" ht="14.25" customHeight="1" x14ac:dyDescent="0.25">
      <c r="A4" s="152" t="s">
        <v>193</v>
      </c>
      <c r="B4" s="249">
        <f>+'Trasp_Indicatori di performance'!B6</f>
        <v>1140</v>
      </c>
      <c r="C4" s="283">
        <f>+'Trasp_Indicatori di performance'!C6</f>
        <v>1326</v>
      </c>
      <c r="D4" s="249">
        <f t="shared" ref="D4:D11" si="0">+C4-B4</f>
        <v>186</v>
      </c>
      <c r="E4" s="246">
        <f t="shared" ref="E4:E11" si="1">+D4/B4*100</f>
        <v>16.315789473684212</v>
      </c>
      <c r="G4" s="79"/>
      <c r="H4" s="606"/>
      <c r="I4" s="588"/>
      <c r="J4" s="588"/>
      <c r="K4" s="588"/>
    </row>
    <row r="5" spans="1:11" ht="14.25" customHeight="1" x14ac:dyDescent="0.25">
      <c r="A5" s="152" t="s">
        <v>194</v>
      </c>
      <c r="B5" s="249">
        <f>+'Stoc_Indicatori performance'!B6</f>
        <v>251</v>
      </c>
      <c r="C5" s="283">
        <f>+'Stoc_Indicatori performance'!C6</f>
        <v>258</v>
      </c>
      <c r="D5" s="249">
        <f>+C5-B5</f>
        <v>7</v>
      </c>
      <c r="E5" s="246">
        <f>+D5/B5*100</f>
        <v>2.788844621513944</v>
      </c>
      <c r="H5" s="606"/>
      <c r="I5" s="588"/>
      <c r="J5" s="588"/>
      <c r="K5" s="588"/>
    </row>
    <row r="6" spans="1:11" ht="14.25" customHeight="1" x14ac:dyDescent="0.25">
      <c r="A6" s="152" t="s">
        <v>195</v>
      </c>
      <c r="B6" s="249">
        <f>+'Rigass_Indicatori performance'!B6</f>
        <v>14</v>
      </c>
      <c r="C6" s="283">
        <f>+'Rigass_Indicatori performance'!C6</f>
        <v>38</v>
      </c>
      <c r="D6" s="249">
        <f t="shared" si="0"/>
        <v>24</v>
      </c>
      <c r="E6" s="246"/>
      <c r="G6" s="79"/>
      <c r="H6" s="606"/>
      <c r="I6" s="588"/>
      <c r="J6" s="588"/>
      <c r="K6" s="588"/>
    </row>
    <row r="7" spans="1:11" ht="14.25" customHeight="1" x14ac:dyDescent="0.25">
      <c r="A7" s="298" t="s">
        <v>196</v>
      </c>
      <c r="B7" s="249">
        <v>276</v>
      </c>
      <c r="C7" s="283">
        <f>+'ET_Indicatori performance'!C4</f>
        <v>521</v>
      </c>
      <c r="D7" s="249">
        <f>+C7-B7</f>
        <v>245</v>
      </c>
      <c r="E7" s="246">
        <f>+D7/B7*100</f>
        <v>88.768115942028984</v>
      </c>
      <c r="G7" s="79"/>
      <c r="H7" s="606"/>
      <c r="I7" s="588"/>
      <c r="J7" s="588"/>
      <c r="K7" s="588"/>
    </row>
    <row r="8" spans="1:11" ht="14.25" customHeight="1" x14ac:dyDescent="0.25">
      <c r="A8" s="298" t="s">
        <v>197</v>
      </c>
      <c r="B8" s="249">
        <v>10</v>
      </c>
      <c r="C8" s="283">
        <v>22</v>
      </c>
      <c r="D8" s="249">
        <f t="shared" si="0"/>
        <v>12</v>
      </c>
      <c r="E8" s="246"/>
      <c r="H8" s="606"/>
      <c r="I8" s="588"/>
      <c r="J8" s="588"/>
      <c r="K8" s="588"/>
    </row>
    <row r="9" spans="1:11" ht="14.25" customHeight="1" x14ac:dyDescent="0.25">
      <c r="A9" s="298" t="s">
        <v>198</v>
      </c>
      <c r="B9" s="249">
        <v>10</v>
      </c>
      <c r="C9" s="283">
        <v>9</v>
      </c>
      <c r="D9" s="249">
        <f t="shared" ref="D9" si="2">+C9-B9</f>
        <v>-1</v>
      </c>
      <c r="E9" s="246">
        <f t="shared" ref="E9" si="3">+D9/B9*100</f>
        <v>-10</v>
      </c>
      <c r="H9" s="606"/>
      <c r="I9" s="588"/>
      <c r="J9" s="588"/>
      <c r="K9" s="588"/>
    </row>
    <row r="10" spans="1:11" ht="14.25" customHeight="1" x14ac:dyDescent="0.3">
      <c r="A10" s="670" t="s">
        <v>199</v>
      </c>
      <c r="B10" s="250">
        <v>-21</v>
      </c>
      <c r="C10" s="498">
        <v>-80</v>
      </c>
      <c r="D10" s="250">
        <f t="shared" si="0"/>
        <v>-59</v>
      </c>
      <c r="E10" s="272"/>
      <c r="H10" s="606"/>
      <c r="I10" s="588"/>
      <c r="J10" s="588"/>
      <c r="K10" s="588"/>
    </row>
    <row r="11" spans="1:11" ht="14.25" customHeight="1" x14ac:dyDescent="0.25">
      <c r="A11" s="423" t="s">
        <v>200</v>
      </c>
      <c r="B11" s="247">
        <f>SUM(B4:B10)</f>
        <v>1680</v>
      </c>
      <c r="C11" s="257">
        <f>SUM(C4:C10)</f>
        <v>2094</v>
      </c>
      <c r="D11" s="247">
        <f t="shared" si="0"/>
        <v>414</v>
      </c>
      <c r="E11" s="227">
        <f t="shared" si="1"/>
        <v>24.642857142857146</v>
      </c>
      <c r="H11" s="606"/>
      <c r="I11" s="588"/>
      <c r="J11" s="588"/>
      <c r="K11" s="588"/>
    </row>
    <row r="12" spans="1:11" x14ac:dyDescent="0.25">
      <c r="C12" s="80"/>
      <c r="D12" s="81"/>
      <c r="H12" s="606"/>
    </row>
    <row r="13" spans="1:11" x14ac:dyDescent="0.25">
      <c r="A13" s="82"/>
      <c r="B13" s="82"/>
      <c r="C13" s="82"/>
      <c r="D13" s="82"/>
      <c r="E13" s="82"/>
      <c r="F13" s="82"/>
      <c r="G13" s="158"/>
      <c r="H13" s="606"/>
    </row>
    <row r="14" spans="1:11" ht="13.8" x14ac:dyDescent="0.25">
      <c r="A14" s="3"/>
      <c r="B14" s="82"/>
      <c r="C14" s="82"/>
      <c r="D14" s="82"/>
      <c r="E14" s="82"/>
      <c r="F14" s="82"/>
      <c r="G14" s="20"/>
      <c r="H14" s="610"/>
    </row>
    <row r="15" spans="1:11" ht="23.25" customHeight="1" x14ac:dyDescent="0.25">
      <c r="A15" s="83"/>
      <c r="B15" s="444"/>
      <c r="C15" s="83"/>
      <c r="D15" s="83"/>
      <c r="E15" s="83"/>
      <c r="F15" s="83"/>
      <c r="H15" s="606"/>
    </row>
    <row r="16" spans="1:11" x14ac:dyDescent="0.25">
      <c r="H16" s="606"/>
    </row>
    <row r="17" spans="1:15" x14ac:dyDescent="0.25">
      <c r="H17" s="606"/>
    </row>
    <row r="18" spans="1:15" x14ac:dyDescent="0.25">
      <c r="H18" s="606"/>
    </row>
    <row r="19" spans="1:15" x14ac:dyDescent="0.25">
      <c r="H19" s="606"/>
    </row>
    <row r="20" spans="1:15" x14ac:dyDescent="0.25">
      <c r="H20" s="606"/>
    </row>
    <row r="21" spans="1:15" x14ac:dyDescent="0.25">
      <c r="H21" s="606"/>
    </row>
    <row r="22" spans="1:15" s="69" customFormat="1" ht="12.6" x14ac:dyDescent="0.25">
      <c r="A22" s="4"/>
      <c r="B22" s="4"/>
      <c r="C22" s="15"/>
      <c r="E22" s="4"/>
      <c r="F22" s="4"/>
      <c r="G22" s="4"/>
      <c r="H22" s="606"/>
      <c r="I22" s="4"/>
      <c r="J22" s="4"/>
      <c r="K22" s="4"/>
      <c r="L22" s="4"/>
      <c r="M22" s="4"/>
      <c r="N22" s="4"/>
      <c r="O22" s="4"/>
    </row>
    <row r="23" spans="1:15" x14ac:dyDescent="0.25">
      <c r="H23" s="606"/>
    </row>
    <row r="24" spans="1:15" x14ac:dyDescent="0.25">
      <c r="H24" s="606"/>
    </row>
    <row r="25" spans="1:15" x14ac:dyDescent="0.25">
      <c r="H25" s="606"/>
    </row>
    <row r="26" spans="1:15" x14ac:dyDescent="0.25">
      <c r="H26" s="606"/>
    </row>
    <row r="27" spans="1:15" x14ac:dyDescent="0.25">
      <c r="H27" s="606"/>
    </row>
    <row r="28" spans="1:15" x14ac:dyDescent="0.25">
      <c r="H28" s="606"/>
    </row>
    <row r="29" spans="1:15" x14ac:dyDescent="0.25">
      <c r="H29" s="606"/>
    </row>
    <row r="30" spans="1:15" x14ac:dyDescent="0.25">
      <c r="H30" s="606"/>
    </row>
  </sheetData>
  <mergeCells count="1">
    <mergeCell ref="B2:C2"/>
  </mergeCells>
  <conditionalFormatting sqref="H4:H13 H15:H30">
    <cfRule type="cellIs" dxfId="287" priority="25" operator="notEqual">
      <formula>0</formula>
    </cfRule>
    <cfRule type="cellIs" dxfId="286" priority="26" operator="greaterThan">
      <formula>0</formula>
    </cfRule>
    <cfRule type="cellIs" dxfId="285" priority="27" operator="notEqual">
      <formula>0</formula>
    </cfRule>
  </conditionalFormatting>
  <conditionalFormatting sqref="I4">
    <cfRule type="cellIs" dxfId="284" priority="22" operator="notEqual">
      <formula>0</formula>
    </cfRule>
    <cfRule type="cellIs" dxfId="283" priority="23" operator="greaterThan">
      <formula>0</formula>
    </cfRule>
    <cfRule type="cellIs" dxfId="282" priority="24" operator="notEqual">
      <formula>0</formula>
    </cfRule>
  </conditionalFormatting>
  <conditionalFormatting sqref="I5:I9">
    <cfRule type="cellIs" dxfId="281" priority="19" operator="notEqual">
      <formula>0</formula>
    </cfRule>
    <cfRule type="cellIs" dxfId="280" priority="20" operator="greaterThan">
      <formula>0</formula>
    </cfRule>
    <cfRule type="cellIs" dxfId="279" priority="21" operator="notEqual">
      <formula>0</formula>
    </cfRule>
  </conditionalFormatting>
  <conditionalFormatting sqref="I10">
    <cfRule type="cellIs" dxfId="278" priority="16" operator="notEqual">
      <formula>0</formula>
    </cfRule>
    <cfRule type="cellIs" dxfId="277" priority="17" operator="greaterThan">
      <formula>0</formula>
    </cfRule>
    <cfRule type="cellIs" dxfId="276" priority="18" operator="notEqual">
      <formula>0</formula>
    </cfRule>
  </conditionalFormatting>
  <conditionalFormatting sqref="I11">
    <cfRule type="cellIs" dxfId="275" priority="13" operator="notEqual">
      <formula>0</formula>
    </cfRule>
    <cfRule type="cellIs" dxfId="274" priority="14" operator="greaterThan">
      <formula>0</formula>
    </cfRule>
    <cfRule type="cellIs" dxfId="273" priority="15" operator="notEqual">
      <formula>0</formula>
    </cfRule>
  </conditionalFormatting>
  <conditionalFormatting sqref="J4:K4">
    <cfRule type="cellIs" dxfId="272" priority="10" operator="notEqual">
      <formula>0</formula>
    </cfRule>
    <cfRule type="cellIs" dxfId="271" priority="11" operator="greaterThan">
      <formula>0</formula>
    </cfRule>
    <cfRule type="cellIs" dxfId="270" priority="12" operator="notEqual">
      <formula>0</formula>
    </cfRule>
  </conditionalFormatting>
  <conditionalFormatting sqref="J5:K9">
    <cfRule type="cellIs" dxfId="269" priority="7" operator="notEqual">
      <formula>0</formula>
    </cfRule>
    <cfRule type="cellIs" dxfId="268" priority="8" operator="greaterThan">
      <formula>0</formula>
    </cfRule>
    <cfRule type="cellIs" dxfId="267" priority="9" operator="notEqual">
      <formula>0</formula>
    </cfRule>
  </conditionalFormatting>
  <conditionalFormatting sqref="J10:K10">
    <cfRule type="cellIs" dxfId="266" priority="4" operator="notEqual">
      <formula>0</formula>
    </cfRule>
    <cfRule type="cellIs" dxfId="265" priority="5" operator="greaterThan">
      <formula>0</formula>
    </cfRule>
    <cfRule type="cellIs" dxfId="264" priority="6" operator="notEqual">
      <formula>0</formula>
    </cfRule>
  </conditionalFormatting>
  <conditionalFormatting sqref="J11:K11">
    <cfRule type="cellIs" dxfId="263" priority="1" operator="notEqual">
      <formula>0</formula>
    </cfRule>
    <cfRule type="cellIs" dxfId="262" priority="2" operator="greaterThan">
      <formula>0</formula>
    </cfRule>
    <cfRule type="cellIs" dxfId="261" priority="3" operator="notEqual">
      <formula>0</formula>
    </cfRule>
  </conditionalFormatting>
  <hyperlinks>
    <hyperlink ref="F1" location="Indice!A1" display="Indice" xr:uid="{D7824AFF-29CC-47BB-A66E-531B71736F91}"/>
  </hyperlinks>
  <pageMargins left="0.75" right="0.75" top="1" bottom="1" header="0.5" footer="0.5"/>
  <pageSetup orientation="landscape" r:id="rId1"/>
  <headerFooter alignWithMargins="0">
    <oddFooter>&amp;L&amp;1#&amp;"Calibri"&amp;10&amp;K000000Internal</oddFooter>
  </headerFooter>
  <customProperties>
    <customPr name="_pios_id" r:id="rId2"/>
  </customProperties>
  <ignoredErrors>
    <ignoredError sqref="C11"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8"/>
  <sheetViews>
    <sheetView showGridLines="0" zoomScale="86" zoomScaleNormal="130" zoomScaleSheetLayoutView="100" workbookViewId="0">
      <selection activeCell="F1" sqref="F1"/>
    </sheetView>
  </sheetViews>
  <sheetFormatPr defaultColWidth="9.44140625" defaultRowHeight="11.4" x14ac:dyDescent="0.25"/>
  <cols>
    <col min="1" max="1" width="54.5546875" style="20" customWidth="1"/>
    <col min="2" max="5" width="9.5546875" style="20" customWidth="1"/>
    <col min="6" max="6" width="3.5546875" style="20" customWidth="1"/>
    <col min="7" max="7" width="87.5546875" style="20" customWidth="1"/>
    <col min="8" max="16384" width="9.44140625" style="20"/>
  </cols>
  <sheetData>
    <row r="1" spans="1:9" ht="18.600000000000001" thickBot="1" x14ac:dyDescent="0.4">
      <c r="A1" s="378" t="s">
        <v>457</v>
      </c>
      <c r="B1" s="379"/>
      <c r="C1" s="379"/>
      <c r="D1" s="379"/>
      <c r="E1" s="379"/>
      <c r="F1" s="25" t="s">
        <v>37</v>
      </c>
    </row>
    <row r="2" spans="1:9" ht="14.25" customHeight="1" x14ac:dyDescent="0.25">
      <c r="A2" s="21"/>
      <c r="B2" s="1003" t="s">
        <v>29</v>
      </c>
      <c r="C2" s="1003"/>
      <c r="D2" s="208"/>
      <c r="E2" s="208"/>
      <c r="H2" s="587"/>
      <c r="I2" s="587"/>
    </row>
    <row r="3" spans="1:9" s="23" customFormat="1" ht="14.25" customHeight="1" x14ac:dyDescent="0.25">
      <c r="A3" s="151" t="s">
        <v>30</v>
      </c>
      <c r="B3" s="154">
        <v>2022</v>
      </c>
      <c r="C3" s="228">
        <v>2023</v>
      </c>
      <c r="D3" s="155" t="s">
        <v>31</v>
      </c>
      <c r="E3" s="155" t="s">
        <v>32</v>
      </c>
    </row>
    <row r="4" spans="1:9" ht="14.25" customHeight="1" x14ac:dyDescent="0.25">
      <c r="A4" s="152" t="s">
        <v>33</v>
      </c>
      <c r="B4" s="585">
        <v>1595</v>
      </c>
      <c r="C4" s="513">
        <v>1889</v>
      </c>
      <c r="D4" s="515">
        <v>294</v>
      </c>
      <c r="E4" s="156">
        <v>18.432601880877744</v>
      </c>
      <c r="G4" s="461"/>
      <c r="H4" s="588"/>
      <c r="I4" s="588"/>
    </row>
    <row r="5" spans="1:9" ht="14.25" customHeight="1" x14ac:dyDescent="0.25">
      <c r="A5" s="152" t="s">
        <v>460</v>
      </c>
      <c r="B5" s="585">
        <v>1319</v>
      </c>
      <c r="C5" s="513">
        <v>1368</v>
      </c>
      <c r="D5" s="515">
        <v>49</v>
      </c>
      <c r="E5" s="156">
        <v>3.7149355572403335</v>
      </c>
      <c r="H5" s="588"/>
      <c r="I5" s="588"/>
    </row>
    <row r="6" spans="1:9" s="111" customFormat="1" ht="14.25" customHeight="1" x14ac:dyDescent="0.3">
      <c r="A6" s="162" t="s">
        <v>34</v>
      </c>
      <c r="B6" s="586">
        <v>1253</v>
      </c>
      <c r="C6" s="517">
        <v>1324</v>
      </c>
      <c r="D6" s="177">
        <v>71</v>
      </c>
      <c r="E6" s="518">
        <v>5.6664006384676773</v>
      </c>
      <c r="H6" s="588"/>
      <c r="I6" s="588"/>
    </row>
    <row r="7" spans="1:9" ht="14.25" customHeight="1" x14ac:dyDescent="0.25">
      <c r="A7" s="152" t="s">
        <v>461</v>
      </c>
      <c r="B7" s="585">
        <v>276</v>
      </c>
      <c r="C7" s="513">
        <v>521</v>
      </c>
      <c r="D7" s="515">
        <v>245</v>
      </c>
      <c r="E7" s="156">
        <v>88.768115942028984</v>
      </c>
      <c r="H7" s="588"/>
      <c r="I7" s="588"/>
    </row>
    <row r="8" spans="1:9" ht="14.25" customHeight="1" x14ac:dyDescent="0.25">
      <c r="A8" s="152" t="s">
        <v>462</v>
      </c>
      <c r="B8" s="153">
        <v>1155</v>
      </c>
      <c r="C8" s="513">
        <v>1221</v>
      </c>
      <c r="D8" s="515">
        <v>66</v>
      </c>
      <c r="E8" s="156">
        <v>5.7142857142857144</v>
      </c>
      <c r="H8" s="588"/>
      <c r="I8" s="588"/>
    </row>
    <row r="9" spans="1:9" ht="13.5" customHeight="1" x14ac:dyDescent="0.25">
      <c r="A9" s="152" t="s">
        <v>463</v>
      </c>
      <c r="B9" s="153">
        <v>728</v>
      </c>
      <c r="C9" s="513">
        <v>766</v>
      </c>
      <c r="D9" s="515">
        <v>38</v>
      </c>
      <c r="E9" s="156">
        <v>5.2197802197802199</v>
      </c>
      <c r="H9" s="588"/>
      <c r="I9" s="588"/>
    </row>
    <row r="10" spans="1:9" ht="14.25" customHeight="1" x14ac:dyDescent="0.25">
      <c r="A10" s="152" t="s">
        <v>464</v>
      </c>
      <c r="B10" s="153">
        <v>646</v>
      </c>
      <c r="C10" s="513">
        <v>621</v>
      </c>
      <c r="D10" s="515">
        <v>-25</v>
      </c>
      <c r="E10" s="156">
        <v>-3.8699690402476783</v>
      </c>
      <c r="H10" s="588"/>
      <c r="I10" s="588"/>
    </row>
    <row r="11" spans="1:9" s="111" customFormat="1" ht="14.25" customHeight="1" x14ac:dyDescent="0.3">
      <c r="A11" s="161" t="s">
        <v>36</v>
      </c>
      <c r="B11" s="519">
        <v>40</v>
      </c>
      <c r="C11" s="517">
        <v>77</v>
      </c>
      <c r="D11" s="177">
        <v>37</v>
      </c>
      <c r="E11" s="518">
        <v>92.5</v>
      </c>
      <c r="H11" s="588"/>
      <c r="I11" s="588"/>
    </row>
    <row r="12" spans="1:9" ht="14.25" customHeight="1" x14ac:dyDescent="0.25">
      <c r="A12" s="152" t="s">
        <v>465</v>
      </c>
      <c r="B12" s="153">
        <v>686</v>
      </c>
      <c r="C12" s="513">
        <v>698</v>
      </c>
      <c r="D12" s="515">
        <v>12</v>
      </c>
      <c r="E12" s="156">
        <v>1.749271137026239</v>
      </c>
      <c r="H12" s="588"/>
      <c r="I12" s="588"/>
    </row>
    <row r="14" spans="1:9" ht="13.8" x14ac:dyDescent="0.25">
      <c r="A14" s="3" t="s">
        <v>37</v>
      </c>
      <c r="B14" s="461"/>
    </row>
    <row r="15" spans="1:9" ht="18" customHeight="1" x14ac:dyDescent="0.25">
      <c r="B15" s="461"/>
      <c r="F15" s="410" t="s">
        <v>38</v>
      </c>
      <c r="G15" s="410" t="s">
        <v>482</v>
      </c>
    </row>
    <row r="16" spans="1:9" ht="45.6" x14ac:dyDescent="0.25">
      <c r="F16" s="410" t="s">
        <v>39</v>
      </c>
      <c r="G16" s="410" t="s">
        <v>466</v>
      </c>
    </row>
    <row r="17" spans="6:7" x14ac:dyDescent="0.25">
      <c r="F17" s="410" t="s">
        <v>41</v>
      </c>
      <c r="G17" s="410" t="s">
        <v>40</v>
      </c>
    </row>
    <row r="18" spans="6:7" x14ac:dyDescent="0.25">
      <c r="F18" s="410" t="s">
        <v>78</v>
      </c>
      <c r="G18" s="410" t="s">
        <v>42</v>
      </c>
    </row>
  </sheetData>
  <mergeCells count="1">
    <mergeCell ref="B2:C2"/>
  </mergeCells>
  <conditionalFormatting sqref="H4:H12 I5:I12">
    <cfRule type="cellIs" dxfId="404" priority="7" operator="notEqual">
      <formula>0</formula>
    </cfRule>
    <cfRule type="cellIs" dxfId="403" priority="8" operator="greaterThan">
      <formula>0</formula>
    </cfRule>
    <cfRule type="cellIs" dxfId="402" priority="9" operator="notEqual">
      <formula>0</formula>
    </cfRule>
  </conditionalFormatting>
  <conditionalFormatting sqref="I4">
    <cfRule type="cellIs" dxfId="401" priority="4" operator="notEqual">
      <formula>0</formula>
    </cfRule>
    <cfRule type="cellIs" dxfId="400" priority="5" operator="greaterThan">
      <formula>0</formula>
    </cfRule>
    <cfRule type="cellIs" dxfId="399" priority="6" operator="notEqual">
      <formula>0</formula>
    </cfRule>
  </conditionalFormatting>
  <hyperlinks>
    <hyperlink ref="A14" location="Indice!A1" display="Indice" xr:uid="{00000000-0004-0000-0100-000000000000}"/>
    <hyperlink ref="F1" location="Indice!A1" display="Indice" xr:uid="{0190E504-EE43-4412-A017-1B9748A68FE5}"/>
  </hyperlinks>
  <pageMargins left="0.74803149606299213" right="0.74803149606299213" top="0.98425196850393704" bottom="0.98425196850393704" header="0.51181102362204722" footer="0.51181102362204722"/>
  <pageSetup paperSize="9" orientation="landscape" r:id="rId1"/>
  <headerFooter alignWithMargins="0">
    <oddFooter>&amp;L&amp;1#&amp;"Calibri"&amp;10&amp;K000000Internal</oddFooter>
  </headerFooter>
  <customProperties>
    <customPr name="_pios_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O21"/>
  <sheetViews>
    <sheetView showGridLines="0" zoomScale="80" zoomScaleNormal="80" workbookViewId="0">
      <selection activeCell="H1" sqref="H1"/>
    </sheetView>
  </sheetViews>
  <sheetFormatPr defaultColWidth="9.44140625" defaultRowHeight="11.4" x14ac:dyDescent="0.25"/>
  <cols>
    <col min="1" max="1" width="54.5546875" style="4" customWidth="1"/>
    <col min="2" max="3" width="9.5546875" style="4" customWidth="1"/>
    <col min="4" max="4" width="9.5546875" style="69" customWidth="1"/>
    <col min="5" max="5" width="9.5546875" style="4" customWidth="1"/>
    <col min="6" max="6" width="8.5546875" style="4" customWidth="1"/>
    <col min="7" max="7" width="4.44140625" style="4" bestFit="1" customWidth="1"/>
    <col min="8" max="8" width="14" style="4" customWidth="1"/>
    <col min="9" max="16384" width="9.44140625" style="4"/>
  </cols>
  <sheetData>
    <row r="1" spans="1:15" ht="17.25" customHeight="1" thickBot="1" x14ac:dyDescent="0.3">
      <c r="A1" s="378" t="s">
        <v>12</v>
      </c>
      <c r="B1" s="380"/>
      <c r="C1" s="381"/>
      <c r="D1" s="383"/>
      <c r="E1" s="383"/>
      <c r="H1" s="3" t="s">
        <v>37</v>
      </c>
    </row>
    <row r="2" spans="1:15" ht="14.25" customHeight="1" x14ac:dyDescent="0.25">
      <c r="A2" s="384"/>
      <c r="B2" s="1010" t="s">
        <v>29</v>
      </c>
      <c r="C2" s="1010"/>
      <c r="D2" s="385"/>
      <c r="E2" s="385"/>
      <c r="H2" s="587"/>
      <c r="I2" s="587"/>
      <c r="J2" s="587"/>
      <c r="K2" s="587"/>
      <c r="L2" s="587"/>
    </row>
    <row r="3" spans="1:15" ht="14.25" customHeight="1" x14ac:dyDescent="0.25">
      <c r="A3" s="268" t="s">
        <v>30</v>
      </c>
      <c r="B3" s="210">
        <v>2022</v>
      </c>
      <c r="C3" s="211">
        <v>2023</v>
      </c>
      <c r="D3" s="210" t="s">
        <v>31</v>
      </c>
      <c r="E3" s="210" t="s">
        <v>32</v>
      </c>
      <c r="H3" s="23"/>
      <c r="I3" s="23"/>
      <c r="J3" s="23"/>
    </row>
    <row r="4" spans="1:15" ht="14.25" customHeight="1" x14ac:dyDescent="0.25">
      <c r="A4" s="418" t="s">
        <v>201</v>
      </c>
      <c r="B4" s="419">
        <f>+B5+B9</f>
        <v>1404</v>
      </c>
      <c r="C4" s="624">
        <f>+C5+C9</f>
        <v>1573</v>
      </c>
      <c r="D4" s="247">
        <f t="shared" ref="D4:D12" si="0">+C4-B4</f>
        <v>169</v>
      </c>
      <c r="E4" s="227">
        <f t="shared" ref="E4:E12" si="1">+D4/B4*100</f>
        <v>12.037037037037036</v>
      </c>
      <c r="G4" s="80"/>
      <c r="H4" s="588"/>
      <c r="I4" s="588"/>
      <c r="J4" s="588"/>
      <c r="K4" s="588"/>
      <c r="L4" s="588"/>
    </row>
    <row r="5" spans="1:15" ht="14.25" customHeight="1" x14ac:dyDescent="0.25">
      <c r="A5" s="430" t="s">
        <v>92</v>
      </c>
      <c r="B5" s="431">
        <f>+B6+B7+B8</f>
        <v>1338</v>
      </c>
      <c r="C5" s="625">
        <f>+C6+C7+C8</f>
        <v>1529</v>
      </c>
      <c r="D5" s="433">
        <f t="shared" ref="D5" si="2">+C5-B5</f>
        <v>191</v>
      </c>
      <c r="E5" s="434">
        <f t="shared" ref="E5" si="3">+D5/B5*100</f>
        <v>14.275037369207771</v>
      </c>
      <c r="G5" s="80"/>
      <c r="H5" s="588"/>
      <c r="I5" s="588"/>
      <c r="J5" s="588"/>
      <c r="K5" s="588"/>
      <c r="L5" s="588"/>
    </row>
    <row r="6" spans="1:15" ht="14.25" customHeight="1" x14ac:dyDescent="0.25">
      <c r="A6" s="422" t="s">
        <v>72</v>
      </c>
      <c r="B6" s="275">
        <v>1076</v>
      </c>
      <c r="C6" s="626">
        <v>1239</v>
      </c>
      <c r="D6" s="249">
        <f t="shared" si="0"/>
        <v>163</v>
      </c>
      <c r="E6" s="246">
        <f t="shared" si="1"/>
        <v>15.148698884758364</v>
      </c>
      <c r="G6" s="79"/>
      <c r="H6" s="588"/>
      <c r="I6" s="588"/>
      <c r="J6" s="588"/>
      <c r="K6" s="588"/>
      <c r="L6" s="588"/>
    </row>
    <row r="7" spans="1:15" ht="14.25" customHeight="1" x14ac:dyDescent="0.25">
      <c r="A7" s="422" t="s">
        <v>74</v>
      </c>
      <c r="B7" s="275">
        <v>249</v>
      </c>
      <c r="C7" s="626">
        <v>253</v>
      </c>
      <c r="D7" s="249">
        <f t="shared" si="0"/>
        <v>4</v>
      </c>
      <c r="E7" s="246">
        <f t="shared" si="1"/>
        <v>1.6064257028112447</v>
      </c>
      <c r="G7" s="79"/>
      <c r="H7" s="588"/>
      <c r="I7" s="588"/>
      <c r="J7" s="588"/>
      <c r="K7" s="588"/>
      <c r="L7" s="588"/>
    </row>
    <row r="8" spans="1:15" ht="14.25" customHeight="1" x14ac:dyDescent="0.25">
      <c r="A8" s="422" t="s">
        <v>73</v>
      </c>
      <c r="B8" s="275">
        <v>13</v>
      </c>
      <c r="C8" s="626">
        <v>37</v>
      </c>
      <c r="D8" s="249">
        <f t="shared" si="0"/>
        <v>24</v>
      </c>
      <c r="E8" s="246"/>
      <c r="H8" s="588"/>
      <c r="I8" s="588"/>
      <c r="J8" s="588"/>
      <c r="K8" s="588"/>
      <c r="L8" s="588"/>
    </row>
    <row r="9" spans="1:15" ht="14.25" customHeight="1" x14ac:dyDescent="0.25">
      <c r="A9" s="436" t="s">
        <v>94</v>
      </c>
      <c r="B9" s="437">
        <v>66</v>
      </c>
      <c r="C9" s="627">
        <v>44</v>
      </c>
      <c r="D9" s="433">
        <f t="shared" ref="D9" si="4">+C9-B9</f>
        <v>-22</v>
      </c>
      <c r="E9" s="434">
        <f t="shared" ref="E9" si="5">+D9/B9*100</f>
        <v>-33.333333333333329</v>
      </c>
      <c r="H9" s="588"/>
      <c r="I9" s="588"/>
      <c r="J9" s="588"/>
      <c r="K9" s="588"/>
      <c r="L9" s="588"/>
    </row>
    <row r="10" spans="1:15" ht="14.25" customHeight="1" x14ac:dyDescent="0.25">
      <c r="A10" s="418" t="s">
        <v>35</v>
      </c>
      <c r="B10" s="267">
        <f>+B11</f>
        <v>276</v>
      </c>
      <c r="C10" s="628">
        <f>+C11</f>
        <v>521</v>
      </c>
      <c r="D10" s="247">
        <f t="shared" si="0"/>
        <v>245</v>
      </c>
      <c r="E10" s="227">
        <f t="shared" si="1"/>
        <v>88.768115942028984</v>
      </c>
      <c r="H10" s="588"/>
      <c r="I10" s="588"/>
      <c r="J10" s="588"/>
      <c r="K10" s="588"/>
      <c r="L10" s="588"/>
    </row>
    <row r="11" spans="1:15" ht="14.25" customHeight="1" x14ac:dyDescent="0.25">
      <c r="A11" s="422" t="s">
        <v>75</v>
      </c>
      <c r="B11" s="261">
        <v>276</v>
      </c>
      <c r="C11" s="629">
        <v>521</v>
      </c>
      <c r="D11" s="249">
        <f t="shared" ref="D11" si="6">+C11-B11</f>
        <v>245</v>
      </c>
      <c r="E11" s="246">
        <f t="shared" ref="E11" si="7">+D11/B11*100</f>
        <v>88.768115942028984</v>
      </c>
      <c r="H11" s="588"/>
      <c r="I11" s="588"/>
      <c r="J11" s="588"/>
      <c r="K11" s="588"/>
      <c r="L11" s="588"/>
    </row>
    <row r="12" spans="1:15" ht="14.25" customHeight="1" x14ac:dyDescent="0.25">
      <c r="A12" s="818" t="s">
        <v>200</v>
      </c>
      <c r="B12" s="819">
        <f>+B10+B4</f>
        <v>1680</v>
      </c>
      <c r="C12" s="820">
        <f>+C10+C4</f>
        <v>2094</v>
      </c>
      <c r="D12" s="819">
        <f t="shared" si="0"/>
        <v>414</v>
      </c>
      <c r="E12" s="821">
        <f t="shared" si="1"/>
        <v>24.642857142857146</v>
      </c>
      <c r="I12" s="79"/>
      <c r="J12" s="588"/>
      <c r="K12" s="588"/>
      <c r="L12" s="588"/>
      <c r="O12" s="5"/>
    </row>
    <row r="13" spans="1:15" x14ac:dyDescent="0.25">
      <c r="A13" s="694"/>
      <c r="B13" s="694"/>
      <c r="C13" s="697"/>
      <c r="D13" s="698"/>
      <c r="E13" s="694"/>
      <c r="F13" s="694"/>
    </row>
    <row r="14" spans="1:15" x14ac:dyDescent="0.25">
      <c r="A14" s="699"/>
      <c r="B14" s="699"/>
      <c r="C14" s="699"/>
      <c r="D14" s="699"/>
      <c r="E14" s="699"/>
      <c r="F14" s="699"/>
      <c r="G14" s="410"/>
      <c r="H14" s="410"/>
    </row>
    <row r="15" spans="1:15" x14ac:dyDescent="0.25">
      <c r="A15" s="694"/>
      <c r="B15" s="699"/>
      <c r="C15" s="699"/>
      <c r="D15" s="699"/>
      <c r="E15" s="699"/>
      <c r="F15" s="699"/>
      <c r="G15" s="410"/>
      <c r="H15" s="20"/>
      <c r="I15" s="20"/>
    </row>
    <row r="16" spans="1:15" x14ac:dyDescent="0.25">
      <c r="A16" s="685"/>
      <c r="B16" s="686"/>
      <c r="C16" s="686"/>
      <c r="D16" s="687"/>
      <c r="E16" s="688"/>
      <c r="F16" s="700"/>
    </row>
    <row r="17" spans="1:6" x14ac:dyDescent="0.25">
      <c r="A17" s="685"/>
      <c r="B17" s="686"/>
      <c r="C17" s="686"/>
      <c r="D17" s="687"/>
      <c r="E17" s="688"/>
      <c r="F17" s="694"/>
    </row>
    <row r="18" spans="1:6" x14ac:dyDescent="0.25">
      <c r="A18" s="694"/>
      <c r="B18" s="694"/>
      <c r="C18" s="701"/>
      <c r="D18" s="702"/>
      <c r="E18" s="694"/>
      <c r="F18" s="694"/>
    </row>
    <row r="19" spans="1:6" x14ac:dyDescent="0.25">
      <c r="A19" s="694"/>
      <c r="B19" s="694"/>
      <c r="C19" s="694"/>
      <c r="D19" s="702"/>
      <c r="E19" s="694"/>
      <c r="F19" s="694"/>
    </row>
    <row r="21" spans="1:6" ht="12.6" x14ac:dyDescent="0.25">
      <c r="C21" s="15"/>
    </row>
  </sheetData>
  <mergeCells count="1">
    <mergeCell ref="B2:C2"/>
  </mergeCells>
  <conditionalFormatting sqref="I4:I11">
    <cfRule type="cellIs" dxfId="260" priority="25" operator="notEqual">
      <formula>0</formula>
    </cfRule>
    <cfRule type="cellIs" dxfId="259" priority="26" operator="greaterThan">
      <formula>0</formula>
    </cfRule>
    <cfRule type="cellIs" dxfId="258" priority="27" operator="notEqual">
      <formula>0</formula>
    </cfRule>
  </conditionalFormatting>
  <conditionalFormatting sqref="H4:H11">
    <cfRule type="cellIs" dxfId="257" priority="22" operator="notEqual">
      <formula>0</formula>
    </cfRule>
    <cfRule type="cellIs" dxfId="256" priority="23" operator="greaterThan">
      <formula>0</formula>
    </cfRule>
    <cfRule type="cellIs" dxfId="255" priority="24" operator="notEqual">
      <formula>0</formula>
    </cfRule>
  </conditionalFormatting>
  <conditionalFormatting sqref="J4:J11">
    <cfRule type="cellIs" dxfId="254" priority="19" operator="notEqual">
      <formula>0</formula>
    </cfRule>
    <cfRule type="cellIs" dxfId="253" priority="20" operator="greaterThan">
      <formula>0</formula>
    </cfRule>
    <cfRule type="cellIs" dxfId="252" priority="21" operator="notEqual">
      <formula>0</formula>
    </cfRule>
  </conditionalFormatting>
  <conditionalFormatting sqref="J12">
    <cfRule type="cellIs" dxfId="251" priority="16" operator="notEqual">
      <formula>0</formula>
    </cfRule>
    <cfRule type="cellIs" dxfId="250" priority="17" operator="greaterThan">
      <formula>0</formula>
    </cfRule>
    <cfRule type="cellIs" dxfId="249" priority="18" operator="notEqual">
      <formula>0</formula>
    </cfRule>
  </conditionalFormatting>
  <conditionalFormatting sqref="K4:L11">
    <cfRule type="cellIs" dxfId="248" priority="4" operator="notEqual">
      <formula>0</formula>
    </cfRule>
    <cfRule type="cellIs" dxfId="247" priority="5" operator="greaterThan">
      <formula>0</formula>
    </cfRule>
    <cfRule type="cellIs" dxfId="246" priority="6" operator="notEqual">
      <formula>0</formula>
    </cfRule>
  </conditionalFormatting>
  <conditionalFormatting sqref="K12:L12">
    <cfRule type="cellIs" dxfId="245" priority="1" operator="notEqual">
      <formula>0</formula>
    </cfRule>
    <cfRule type="cellIs" dxfId="244" priority="2" operator="greaterThan">
      <formula>0</formula>
    </cfRule>
    <cfRule type="cellIs" dxfId="243" priority="3" operator="notEqual">
      <formula>0</formula>
    </cfRule>
  </conditionalFormatting>
  <hyperlinks>
    <hyperlink ref="H1" location="Indice!A1" display="Indice" xr:uid="{00000000-0004-0000-1200-000000000000}"/>
  </hyperlinks>
  <pageMargins left="0.75" right="0.75" top="1" bottom="1" header="0.5" footer="0.5"/>
  <pageSetup scale="63" orientation="landscape" r:id="rId1"/>
  <headerFooter alignWithMargins="0">
    <oddFooter>&amp;L&amp;1#&amp;"Calibri"&amp;10&amp;K000000Internal</oddFooter>
  </headerFooter>
  <customProperties>
    <customPr name="_pios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16"/>
  <sheetViews>
    <sheetView showGridLines="0" zoomScale="85" zoomScaleNormal="85" workbookViewId="0">
      <selection activeCell="G1" sqref="G1"/>
    </sheetView>
  </sheetViews>
  <sheetFormatPr defaultColWidth="9.44140625" defaultRowHeight="13.2" x14ac:dyDescent="0.3"/>
  <cols>
    <col min="1" max="1" width="54.5546875" style="84" customWidth="1"/>
    <col min="2" max="3" width="9.5546875" style="84" customWidth="1"/>
    <col min="4" max="4" width="9.5546875" style="85" customWidth="1"/>
    <col min="5" max="5" width="9.5546875" style="84" customWidth="1"/>
    <col min="6" max="6" width="3.5546875" style="84" customWidth="1"/>
    <col min="7" max="7" width="19.5546875" style="84" customWidth="1"/>
    <col min="8" max="16384" width="9.44140625" style="84"/>
  </cols>
  <sheetData>
    <row r="1" spans="1:11" ht="18.75" customHeight="1" thickBot="1" x14ac:dyDescent="0.3">
      <c r="A1" s="378" t="s">
        <v>500</v>
      </c>
      <c r="B1" s="380"/>
      <c r="C1" s="381"/>
      <c r="D1" s="383"/>
      <c r="E1" s="383"/>
      <c r="G1" s="25" t="s">
        <v>37</v>
      </c>
    </row>
    <row r="2" spans="1:11" ht="14.25" customHeight="1" x14ac:dyDescent="0.25">
      <c r="A2" s="196"/>
      <c r="B2" s="1010" t="s">
        <v>29</v>
      </c>
      <c r="C2" s="1010"/>
      <c r="D2" s="207"/>
      <c r="E2" s="207"/>
      <c r="H2" s="587"/>
      <c r="I2" s="587"/>
      <c r="J2" s="587"/>
      <c r="K2" s="587"/>
    </row>
    <row r="3" spans="1:11" ht="14.25" customHeight="1" x14ac:dyDescent="0.25">
      <c r="A3" s="190" t="s">
        <v>30</v>
      </c>
      <c r="B3" s="210">
        <v>2022</v>
      </c>
      <c r="C3" s="229">
        <v>2023</v>
      </c>
      <c r="D3" s="259" t="s">
        <v>31</v>
      </c>
      <c r="E3" s="155" t="s">
        <v>32</v>
      </c>
      <c r="H3" s="23"/>
      <c r="I3" s="23"/>
    </row>
    <row r="4" spans="1:11" ht="14.25" customHeight="1" x14ac:dyDescent="0.25">
      <c r="A4" s="504" t="s">
        <v>202</v>
      </c>
      <c r="B4" s="433">
        <f>+B5+B6+B7</f>
        <v>268</v>
      </c>
      <c r="C4" s="633">
        <f>+C5+C6+C7</f>
        <v>397</v>
      </c>
      <c r="D4" s="433">
        <f t="shared" ref="D4:D9" si="0">+C4-B4</f>
        <v>129</v>
      </c>
      <c r="E4" s="434">
        <f t="shared" ref="E4" si="1">+D4/B4*100</f>
        <v>48.134328358208954</v>
      </c>
      <c r="H4" s="588"/>
      <c r="I4" s="588"/>
      <c r="J4" s="588"/>
      <c r="K4" s="588"/>
    </row>
    <row r="5" spans="1:11" ht="14.25" customHeight="1" x14ac:dyDescent="0.25">
      <c r="A5" s="424" t="s">
        <v>165</v>
      </c>
      <c r="B5" s="249">
        <v>146</v>
      </c>
      <c r="C5" s="425">
        <v>148</v>
      </c>
      <c r="D5" s="249">
        <f t="shared" si="0"/>
        <v>2</v>
      </c>
      <c r="E5" s="246">
        <f>+D5/B5*100</f>
        <v>1.3698630136986301</v>
      </c>
      <c r="H5" s="588"/>
      <c r="I5" s="588"/>
      <c r="J5" s="588"/>
      <c r="K5" s="588"/>
    </row>
    <row r="6" spans="1:11" ht="14.25" customHeight="1" x14ac:dyDescent="0.25">
      <c r="A6" s="424" t="s">
        <v>142</v>
      </c>
      <c r="B6" s="249">
        <v>64</v>
      </c>
      <c r="C6" s="425">
        <v>133</v>
      </c>
      <c r="D6" s="249">
        <f t="shared" si="0"/>
        <v>69</v>
      </c>
      <c r="E6" s="246">
        <f t="shared" ref="E6:E8" si="2">+D6/B6*100</f>
        <v>107.8125</v>
      </c>
      <c r="H6" s="588"/>
      <c r="I6" s="588"/>
      <c r="J6" s="588"/>
      <c r="K6" s="588"/>
    </row>
    <row r="7" spans="1:11" ht="14.25" customHeight="1" x14ac:dyDescent="0.25">
      <c r="A7" s="424" t="s">
        <v>166</v>
      </c>
      <c r="B7" s="249">
        <v>58</v>
      </c>
      <c r="C7" s="425">
        <v>116</v>
      </c>
      <c r="D7" s="249">
        <f t="shared" ref="D7" si="3">+C7-B7</f>
        <v>58</v>
      </c>
      <c r="E7" s="246">
        <f>+D7/B7*100</f>
        <v>100</v>
      </c>
      <c r="H7" s="588"/>
      <c r="I7" s="588"/>
      <c r="J7" s="588"/>
      <c r="K7" s="588"/>
    </row>
    <row r="8" spans="1:11" s="505" customFormat="1" ht="14.25" customHeight="1" x14ac:dyDescent="0.3">
      <c r="A8" s="504" t="s">
        <v>203</v>
      </c>
      <c r="B8" s="433">
        <v>257</v>
      </c>
      <c r="C8" s="273">
        <v>476</v>
      </c>
      <c r="D8" s="433">
        <f t="shared" si="0"/>
        <v>219</v>
      </c>
      <c r="E8" s="434">
        <f t="shared" si="2"/>
        <v>85.214007782101163</v>
      </c>
      <c r="H8" s="588"/>
      <c r="I8" s="588"/>
      <c r="J8" s="588"/>
      <c r="K8" s="588"/>
    </row>
    <row r="9" spans="1:11" ht="14.25" customHeight="1" x14ac:dyDescent="0.25">
      <c r="A9" s="423" t="s">
        <v>204</v>
      </c>
      <c r="B9" s="247">
        <f>+B4+B8</f>
        <v>525</v>
      </c>
      <c r="C9" s="257">
        <f>+C4+C8</f>
        <v>873</v>
      </c>
      <c r="D9" s="247">
        <f t="shared" si="0"/>
        <v>348</v>
      </c>
      <c r="E9" s="227">
        <f>+D9/B9*100</f>
        <v>66.285714285714278</v>
      </c>
      <c r="H9" s="588"/>
      <c r="I9" s="588"/>
      <c r="J9" s="588"/>
      <c r="K9" s="588"/>
    </row>
    <row r="10" spans="1:11" x14ac:dyDescent="0.3">
      <c r="H10" s="588"/>
    </row>
    <row r="11" spans="1:11" ht="12.6" x14ac:dyDescent="0.25">
      <c r="A11" s="522"/>
      <c r="B11" s="522"/>
      <c r="C11" s="522"/>
      <c r="D11" s="522"/>
      <c r="E11" s="522"/>
      <c r="F11" s="410" t="s">
        <v>501</v>
      </c>
      <c r="G11" s="356" t="s">
        <v>205</v>
      </c>
      <c r="H11" s="588"/>
    </row>
    <row r="12" spans="1:11" x14ac:dyDescent="0.3">
      <c r="F12" s="158"/>
      <c r="G12" s="356"/>
      <c r="H12" s="79"/>
    </row>
    <row r="13" spans="1:11" ht="12.6" x14ac:dyDescent="0.25">
      <c r="A13" s="685"/>
      <c r="B13" s="686"/>
      <c r="C13" s="686"/>
      <c r="D13" s="687"/>
      <c r="E13" s="688"/>
      <c r="F13" s="703"/>
      <c r="G13" s="675"/>
      <c r="H13" s="20"/>
    </row>
    <row r="14" spans="1:11" x14ac:dyDescent="0.3">
      <c r="A14" s="685"/>
      <c r="B14" s="686"/>
      <c r="C14" s="704"/>
      <c r="D14" s="687"/>
      <c r="E14" s="688"/>
      <c r="F14" s="703"/>
      <c r="G14" s="703"/>
    </row>
    <row r="15" spans="1:11" ht="12.6" x14ac:dyDescent="0.25">
      <c r="A15" s="685"/>
      <c r="B15" s="686"/>
      <c r="C15" s="686"/>
      <c r="D15" s="687"/>
      <c r="E15" s="688"/>
      <c r="F15" s="703"/>
      <c r="G15" s="703"/>
    </row>
    <row r="16" spans="1:11" x14ac:dyDescent="0.3">
      <c r="A16" s="703"/>
      <c r="B16" s="703"/>
      <c r="C16" s="703"/>
      <c r="D16" s="705"/>
      <c r="E16" s="703"/>
      <c r="F16" s="703"/>
      <c r="G16" s="703"/>
    </row>
  </sheetData>
  <mergeCells count="1">
    <mergeCell ref="B2:C2"/>
  </mergeCells>
  <conditionalFormatting sqref="H4:H11">
    <cfRule type="cellIs" dxfId="242" priority="13" operator="notEqual">
      <formula>0</formula>
    </cfRule>
    <cfRule type="cellIs" dxfId="241" priority="14" operator="greaterThan">
      <formula>0</formula>
    </cfRule>
    <cfRule type="cellIs" dxfId="240" priority="15" operator="notEqual">
      <formula>0</formula>
    </cfRule>
  </conditionalFormatting>
  <conditionalFormatting sqref="I4:I9">
    <cfRule type="cellIs" dxfId="239" priority="10" operator="notEqual">
      <formula>0</formula>
    </cfRule>
    <cfRule type="cellIs" dxfId="238" priority="11" operator="greaterThan">
      <formula>0</formula>
    </cfRule>
    <cfRule type="cellIs" dxfId="237" priority="12" operator="notEqual">
      <formula>0</formula>
    </cfRule>
  </conditionalFormatting>
  <conditionalFormatting sqref="J4:J9">
    <cfRule type="cellIs" dxfId="236" priority="7" operator="notEqual">
      <formula>0</formula>
    </cfRule>
    <cfRule type="cellIs" dxfId="235" priority="8" operator="greaterThan">
      <formula>0</formula>
    </cfRule>
    <cfRule type="cellIs" dxfId="234" priority="9" operator="notEqual">
      <formula>0</formula>
    </cfRule>
  </conditionalFormatting>
  <conditionalFormatting sqref="K4:K9">
    <cfRule type="cellIs" dxfId="233" priority="1" operator="notEqual">
      <formula>0</formula>
    </cfRule>
    <cfRule type="cellIs" dxfId="232" priority="2" operator="greaterThan">
      <formula>0</formula>
    </cfRule>
    <cfRule type="cellIs" dxfId="231" priority="3" operator="notEqual">
      <formula>0</formula>
    </cfRule>
  </conditionalFormatting>
  <hyperlinks>
    <hyperlink ref="G1" location="Indice!A1" display="Indice" xr:uid="{00000000-0004-0000-1400-000000000000}"/>
  </hyperlinks>
  <pageMargins left="0.75" right="0.75" top="1" bottom="1" header="0.5" footer="0.5"/>
  <pageSetup orientation="portrait" r:id="rId1"/>
  <headerFooter alignWithMargins="0">
    <oddFooter>&amp;L&amp;1#&amp;"Calibri"&amp;10&amp;K000000Internal</oddFooter>
  </headerFooter>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9A961-08B6-4049-BB95-04774128FCC2}">
  <dimension ref="A2:G10"/>
  <sheetViews>
    <sheetView workbookViewId="0">
      <selection activeCell="G2" sqref="G2"/>
    </sheetView>
  </sheetViews>
  <sheetFormatPr defaultColWidth="8.77734375" defaultRowHeight="13.2" x14ac:dyDescent="0.25"/>
  <cols>
    <col min="1" max="1" width="29.21875" style="715" customWidth="1"/>
    <col min="2" max="16384" width="8.77734375" style="715"/>
  </cols>
  <sheetData>
    <row r="2" spans="1:7" ht="13.8" thickBot="1" x14ac:dyDescent="0.3">
      <c r="G2" s="99" t="s">
        <v>37</v>
      </c>
    </row>
    <row r="3" spans="1:7" x14ac:dyDescent="0.25">
      <c r="A3" s="979"/>
      <c r="B3" s="1019" t="s">
        <v>29</v>
      </c>
      <c r="C3" s="1019"/>
      <c r="D3" s="979"/>
      <c r="E3" s="979"/>
    </row>
    <row r="4" spans="1:7" x14ac:dyDescent="0.25">
      <c r="A4" s="980"/>
      <c r="B4" s="981">
        <v>2022</v>
      </c>
      <c r="C4" s="982">
        <v>2023</v>
      </c>
      <c r="D4" s="1000" t="s">
        <v>31</v>
      </c>
      <c r="E4" s="999" t="s">
        <v>32</v>
      </c>
    </row>
    <row r="5" spans="1:7" x14ac:dyDescent="0.25">
      <c r="A5" s="983" t="s">
        <v>669</v>
      </c>
      <c r="B5" s="984"/>
      <c r="C5" s="985"/>
      <c r="D5" s="984"/>
      <c r="E5" s="984"/>
    </row>
    <row r="6" spans="1:7" x14ac:dyDescent="0.25">
      <c r="A6" s="986" t="s">
        <v>670</v>
      </c>
      <c r="B6" s="987">
        <v>136</v>
      </c>
      <c r="C6" s="988">
        <v>130</v>
      </c>
      <c r="D6" s="989">
        <v>-6</v>
      </c>
      <c r="E6" s="987">
        <v>-4.4000000000000004</v>
      </c>
    </row>
    <row r="7" spans="1:7" x14ac:dyDescent="0.25">
      <c r="A7" s="990" t="s">
        <v>671</v>
      </c>
      <c r="B7" s="991">
        <v>622</v>
      </c>
      <c r="C7" s="992">
        <v>663</v>
      </c>
      <c r="D7" s="991">
        <v>41</v>
      </c>
      <c r="E7" s="991">
        <v>6.6</v>
      </c>
    </row>
    <row r="8" spans="1:7" x14ac:dyDescent="0.25">
      <c r="A8" s="986" t="s">
        <v>672</v>
      </c>
      <c r="B8" s="993">
        <v>1912</v>
      </c>
      <c r="C8" s="994">
        <v>2005</v>
      </c>
      <c r="D8" s="987">
        <v>93</v>
      </c>
      <c r="E8" s="987" t="s">
        <v>668</v>
      </c>
    </row>
    <row r="9" spans="1:7" x14ac:dyDescent="0.25">
      <c r="A9" s="990" t="s">
        <v>673</v>
      </c>
      <c r="B9" s="991">
        <v>856</v>
      </c>
      <c r="C9" s="992">
        <v>883</v>
      </c>
      <c r="D9" s="991">
        <v>27</v>
      </c>
      <c r="E9" s="991">
        <v>3.2</v>
      </c>
    </row>
    <row r="10" spans="1:7" x14ac:dyDescent="0.25">
      <c r="A10" s="995" t="s">
        <v>674</v>
      </c>
      <c r="B10" s="996">
        <v>3526</v>
      </c>
      <c r="C10" s="997">
        <v>3681</v>
      </c>
      <c r="D10" s="998">
        <v>155</v>
      </c>
      <c r="E10" s="998">
        <v>4.4000000000000004</v>
      </c>
    </row>
  </sheetData>
  <mergeCells count="1">
    <mergeCell ref="B3:C3"/>
  </mergeCells>
  <hyperlinks>
    <hyperlink ref="G2" location="Indice!A1" display="Indice" xr:uid="{E4C898C5-53B7-45E8-BB14-F4CB61D9B676}"/>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F17EC-1D10-4C78-BBE8-9DE7A2B16A8A}">
  <dimension ref="A1:K22"/>
  <sheetViews>
    <sheetView showGridLines="0" zoomScale="80" zoomScaleNormal="80" workbookViewId="0">
      <selection activeCell="G1" sqref="G1"/>
    </sheetView>
  </sheetViews>
  <sheetFormatPr defaultColWidth="9.5546875" defaultRowHeight="12.6" x14ac:dyDescent="0.25"/>
  <cols>
    <col min="1" max="1" width="54.5546875" style="5" customWidth="1"/>
    <col min="2" max="5" width="9.5546875" style="5" customWidth="1"/>
    <col min="6" max="6" width="3.5546875" style="5" customWidth="1"/>
    <col min="7" max="7" width="80.5546875" style="5" customWidth="1"/>
    <col min="8" max="16384" width="9.5546875" style="5"/>
  </cols>
  <sheetData>
    <row r="1" spans="1:11" ht="19.5" customHeight="1" thickBot="1" x14ac:dyDescent="0.3">
      <c r="A1" s="378" t="s">
        <v>210</v>
      </c>
      <c r="B1" s="380"/>
      <c r="C1" s="381"/>
      <c r="D1" s="383"/>
      <c r="E1" s="383"/>
      <c r="G1" s="99" t="s">
        <v>37</v>
      </c>
    </row>
    <row r="2" spans="1:11" ht="14.25" customHeight="1" x14ac:dyDescent="0.25">
      <c r="A2" s="207"/>
      <c r="B2" s="1010" t="s">
        <v>29</v>
      </c>
      <c r="C2" s="1010"/>
      <c r="D2" s="207"/>
      <c r="E2" s="207"/>
      <c r="H2" s="587"/>
      <c r="I2" s="587"/>
      <c r="J2" s="587"/>
      <c r="K2" s="587"/>
    </row>
    <row r="3" spans="1:11" ht="14.25" customHeight="1" x14ac:dyDescent="0.25">
      <c r="A3" s="190" t="s">
        <v>30</v>
      </c>
      <c r="B3" s="155">
        <v>2022</v>
      </c>
      <c r="C3" s="229">
        <v>2023</v>
      </c>
      <c r="D3" s="259" t="s">
        <v>31</v>
      </c>
      <c r="E3" s="259" t="s">
        <v>32</v>
      </c>
      <c r="H3" s="23"/>
      <c r="I3" s="23"/>
    </row>
    <row r="4" spans="1:11" ht="14.25" customHeight="1" x14ac:dyDescent="0.25">
      <c r="A4" s="152" t="s">
        <v>193</v>
      </c>
      <c r="B4" s="249">
        <v>923</v>
      </c>
      <c r="C4" s="283">
        <v>944</v>
      </c>
      <c r="D4" s="249">
        <f>+C4-B4</f>
        <v>21</v>
      </c>
      <c r="E4" s="246">
        <f>+D4/B4*100</f>
        <v>2.2751895991332609</v>
      </c>
      <c r="H4" s="588"/>
      <c r="I4" s="588"/>
      <c r="J4" s="588"/>
      <c r="K4" s="588"/>
    </row>
    <row r="5" spans="1:11" ht="14.25" customHeight="1" x14ac:dyDescent="0.25">
      <c r="A5" s="152" t="s">
        <v>194</v>
      </c>
      <c r="B5" s="249">
        <v>208</v>
      </c>
      <c r="C5" s="283">
        <v>217</v>
      </c>
      <c r="D5" s="249">
        <f t="shared" ref="D5" si="0">+C5-B5</f>
        <v>9</v>
      </c>
      <c r="E5" s="246">
        <f t="shared" ref="E5" si="1">+D5/B5*100</f>
        <v>4.3269230769230766</v>
      </c>
      <c r="H5" s="588"/>
      <c r="I5" s="588"/>
      <c r="J5" s="588"/>
      <c r="K5" s="588"/>
    </row>
    <row r="6" spans="1:11" ht="14.25" customHeight="1" x14ac:dyDescent="0.25">
      <c r="A6" s="152" t="s">
        <v>195</v>
      </c>
      <c r="B6" s="249">
        <v>9</v>
      </c>
      <c r="C6" s="283">
        <v>18</v>
      </c>
      <c r="D6" s="249">
        <f t="shared" ref="D6:D8" si="2">+C6-B6</f>
        <v>9</v>
      </c>
      <c r="E6" s="246">
        <f t="shared" ref="E6:E8" si="3">+D6/B6*100</f>
        <v>100</v>
      </c>
      <c r="H6" s="588"/>
      <c r="I6" s="588"/>
      <c r="J6" s="588"/>
      <c r="K6" s="588"/>
    </row>
    <row r="7" spans="1:11" ht="14.25" customHeight="1" x14ac:dyDescent="0.25">
      <c r="A7" s="298" t="s">
        <v>196</v>
      </c>
      <c r="B7" s="249">
        <v>19</v>
      </c>
      <c r="C7" s="283">
        <v>45</v>
      </c>
      <c r="D7" s="249">
        <f t="shared" si="2"/>
        <v>26</v>
      </c>
      <c r="E7" s="246"/>
      <c r="H7" s="588"/>
      <c r="I7" s="588"/>
      <c r="J7" s="588"/>
      <c r="K7" s="588"/>
    </row>
    <row r="8" spans="1:11" ht="14.25" customHeight="1" x14ac:dyDescent="0.25">
      <c r="A8" s="298" t="s">
        <v>207</v>
      </c>
      <c r="B8" s="249">
        <v>-2</v>
      </c>
      <c r="C8" s="283">
        <v>-1</v>
      </c>
      <c r="D8" s="249">
        <f t="shared" si="2"/>
        <v>1</v>
      </c>
      <c r="E8" s="246">
        <f t="shared" si="3"/>
        <v>-50</v>
      </c>
      <c r="H8" s="588"/>
      <c r="I8" s="588"/>
      <c r="J8" s="588"/>
      <c r="K8" s="588"/>
    </row>
    <row r="9" spans="1:11" ht="14.25" customHeight="1" x14ac:dyDescent="0.25">
      <c r="A9" s="298" t="s">
        <v>211</v>
      </c>
      <c r="B9" s="249">
        <v>-2</v>
      </c>
      <c r="C9" s="283">
        <v>-2</v>
      </c>
      <c r="D9" s="249"/>
      <c r="E9" s="246"/>
      <c r="H9" s="588"/>
      <c r="I9" s="588"/>
      <c r="J9" s="588"/>
      <c r="K9" s="588"/>
    </row>
    <row r="10" spans="1:11" ht="14.25" customHeight="1" x14ac:dyDescent="0.25">
      <c r="A10" s="252" t="s">
        <v>212</v>
      </c>
      <c r="B10" s="247">
        <f>SUM(B4:B9)</f>
        <v>1155</v>
      </c>
      <c r="C10" s="257">
        <f>SUM(C4:C9)</f>
        <v>1221</v>
      </c>
      <c r="D10" s="247">
        <f>+C10-B10</f>
        <v>66</v>
      </c>
      <c r="E10" s="227">
        <f>+D10/B10*100</f>
        <v>5.7142857142857144</v>
      </c>
      <c r="H10" s="588"/>
      <c r="I10" s="588"/>
      <c r="J10" s="588"/>
      <c r="K10" s="588"/>
    </row>
    <row r="11" spans="1:11" x14ac:dyDescent="0.25">
      <c r="E11" s="86"/>
      <c r="F11" s="158" t="s">
        <v>60</v>
      </c>
      <c r="G11" s="356" t="s">
        <v>205</v>
      </c>
    </row>
    <row r="12" spans="1:11" x14ac:dyDescent="0.25">
      <c r="E12" s="86"/>
    </row>
    <row r="13" spans="1:11" x14ac:dyDescent="0.25">
      <c r="A13" s="706"/>
      <c r="B13" s="706"/>
      <c r="C13" s="706"/>
      <c r="D13" s="706"/>
      <c r="E13" s="706"/>
      <c r="F13" s="706"/>
      <c r="G13" s="675"/>
      <c r="H13" s="20"/>
    </row>
    <row r="14" spans="1:11" x14ac:dyDescent="0.25">
      <c r="A14" s="706"/>
      <c r="B14" s="706"/>
      <c r="C14" s="706"/>
      <c r="D14" s="706"/>
      <c r="E14" s="706"/>
      <c r="F14" s="706"/>
      <c r="G14" s="706"/>
    </row>
    <row r="15" spans="1:11" x14ac:dyDescent="0.25">
      <c r="A15" s="685"/>
      <c r="B15" s="686"/>
      <c r="C15" s="686"/>
      <c r="D15" s="687"/>
      <c r="E15" s="688"/>
      <c r="F15" s="706"/>
      <c r="G15" s="706"/>
    </row>
    <row r="16" spans="1:11" x14ac:dyDescent="0.25">
      <c r="A16" s="685"/>
      <c r="B16" s="686"/>
      <c r="C16" s="686"/>
      <c r="D16" s="687"/>
      <c r="E16" s="688"/>
      <c r="F16" s="706"/>
      <c r="G16" s="706"/>
    </row>
    <row r="17" spans="1:7" x14ac:dyDescent="0.25">
      <c r="A17" s="706"/>
      <c r="B17" s="706"/>
      <c r="C17" s="706"/>
      <c r="D17" s="706"/>
      <c r="E17" s="706"/>
      <c r="F17" s="706"/>
      <c r="G17" s="706"/>
    </row>
    <row r="18" spans="1:7" x14ac:dyDescent="0.25">
      <c r="A18" s="685"/>
      <c r="B18" s="686"/>
      <c r="C18" s="686"/>
      <c r="D18" s="687"/>
      <c r="E18" s="688"/>
      <c r="F18" s="706"/>
      <c r="G18" s="706"/>
    </row>
    <row r="19" spans="1:7" x14ac:dyDescent="0.25">
      <c r="A19" s="706"/>
      <c r="B19" s="706"/>
      <c r="C19" s="706"/>
      <c r="D19" s="706"/>
      <c r="E19" s="706"/>
      <c r="F19" s="706"/>
      <c r="G19" s="706"/>
    </row>
    <row r="20" spans="1:7" x14ac:dyDescent="0.25">
      <c r="A20" s="706"/>
      <c r="B20" s="706"/>
      <c r="C20" s="706"/>
      <c r="D20" s="706"/>
      <c r="E20" s="706"/>
      <c r="F20" s="706"/>
      <c r="G20" s="706"/>
    </row>
    <row r="21" spans="1:7" x14ac:dyDescent="0.25">
      <c r="A21" s="707"/>
      <c r="B21" s="686"/>
      <c r="C21" s="686"/>
      <c r="D21" s="686"/>
      <c r="E21" s="708"/>
      <c r="F21" s="706"/>
      <c r="G21" s="706"/>
    </row>
    <row r="22" spans="1:7" x14ac:dyDescent="0.25">
      <c r="A22" s="706"/>
      <c r="B22" s="706"/>
      <c r="C22" s="706"/>
      <c r="D22" s="706"/>
      <c r="E22" s="706"/>
      <c r="F22" s="706"/>
      <c r="G22" s="706"/>
    </row>
  </sheetData>
  <mergeCells count="1">
    <mergeCell ref="B2:C2"/>
  </mergeCells>
  <conditionalFormatting sqref="H4:H9">
    <cfRule type="cellIs" dxfId="230" priority="22" operator="notEqual">
      <formula>0</formula>
    </cfRule>
    <cfRule type="cellIs" dxfId="229" priority="23" operator="greaterThan">
      <formula>0</formula>
    </cfRule>
    <cfRule type="cellIs" dxfId="228" priority="24" operator="notEqual">
      <formula>0</formula>
    </cfRule>
  </conditionalFormatting>
  <conditionalFormatting sqref="H10">
    <cfRule type="cellIs" dxfId="227" priority="19" operator="notEqual">
      <formula>0</formula>
    </cfRule>
    <cfRule type="cellIs" dxfId="226" priority="20" operator="greaterThan">
      <formula>0</formula>
    </cfRule>
    <cfRule type="cellIs" dxfId="225" priority="21" operator="notEqual">
      <formula>0</formula>
    </cfRule>
  </conditionalFormatting>
  <conditionalFormatting sqref="I4:I9">
    <cfRule type="cellIs" dxfId="224" priority="16" operator="notEqual">
      <formula>0</formula>
    </cfRule>
    <cfRule type="cellIs" dxfId="223" priority="17" operator="greaterThan">
      <formula>0</formula>
    </cfRule>
    <cfRule type="cellIs" dxfId="222" priority="18" operator="notEqual">
      <formula>0</formula>
    </cfRule>
  </conditionalFormatting>
  <conditionalFormatting sqref="I10">
    <cfRule type="cellIs" dxfId="221" priority="13" operator="notEqual">
      <formula>0</formula>
    </cfRule>
    <cfRule type="cellIs" dxfId="220" priority="14" operator="greaterThan">
      <formula>0</formula>
    </cfRule>
    <cfRule type="cellIs" dxfId="219" priority="15" operator="notEqual">
      <formula>0</formula>
    </cfRule>
  </conditionalFormatting>
  <conditionalFormatting sqref="J4:J9">
    <cfRule type="cellIs" dxfId="218" priority="10" operator="notEqual">
      <formula>0</formula>
    </cfRule>
    <cfRule type="cellIs" dxfId="217" priority="11" operator="greaterThan">
      <formula>0</formula>
    </cfRule>
    <cfRule type="cellIs" dxfId="216" priority="12" operator="notEqual">
      <formula>0</formula>
    </cfRule>
  </conditionalFormatting>
  <conditionalFormatting sqref="J10">
    <cfRule type="cellIs" dxfId="215" priority="7" operator="notEqual">
      <formula>0</formula>
    </cfRule>
    <cfRule type="cellIs" dxfId="214" priority="8" operator="greaterThan">
      <formula>0</formula>
    </cfRule>
    <cfRule type="cellIs" dxfId="213" priority="9" operator="notEqual">
      <formula>0</formula>
    </cfRule>
  </conditionalFormatting>
  <conditionalFormatting sqref="K4:K9">
    <cfRule type="cellIs" dxfId="212" priority="4" operator="notEqual">
      <formula>0</formula>
    </cfRule>
    <cfRule type="cellIs" dxfId="211" priority="5" operator="greaterThan">
      <formula>0</formula>
    </cfRule>
    <cfRule type="cellIs" dxfId="210" priority="6" operator="notEqual">
      <formula>0</formula>
    </cfRule>
  </conditionalFormatting>
  <conditionalFormatting sqref="K10">
    <cfRule type="cellIs" dxfId="209" priority="1" operator="notEqual">
      <formula>0</formula>
    </cfRule>
    <cfRule type="cellIs" dxfId="208" priority="2" operator="greaterThan">
      <formula>0</formula>
    </cfRule>
    <cfRule type="cellIs" dxfId="207" priority="3" operator="notEqual">
      <formula>0</formula>
    </cfRule>
  </conditionalFormatting>
  <hyperlinks>
    <hyperlink ref="G1" location="Indice!A1" display="Indice" xr:uid="{F727C857-6089-4C10-8EAF-9D93D09BCC19}"/>
  </hyperlinks>
  <pageMargins left="0.75" right="0.75" top="1" bottom="1" header="0.5" footer="0.5"/>
  <pageSetup orientation="portrait" r:id="rId1"/>
  <headerFooter alignWithMargins="0">
    <oddFooter>&amp;L&amp;1#&amp;"Calibri"&amp;10&amp;K000000Internal</oddFooter>
  </headerFooter>
  <customProperties>
    <customPr name="_pios_id" r:id="rId2"/>
  </customProperties>
  <ignoredErrors>
    <ignoredError sqref="B10:C10" formulaRange="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23"/>
  <sheetViews>
    <sheetView showGridLines="0" zoomScale="80" zoomScaleNormal="80" workbookViewId="0">
      <selection activeCell="G1" sqref="G1"/>
    </sheetView>
  </sheetViews>
  <sheetFormatPr defaultColWidth="9.44140625" defaultRowHeight="11.4" x14ac:dyDescent="0.25"/>
  <cols>
    <col min="1" max="1" width="54.5546875" style="4" customWidth="1"/>
    <col min="2" max="5" width="9.5546875" style="4" customWidth="1"/>
    <col min="6" max="6" width="8.5546875" style="4" customWidth="1"/>
    <col min="7" max="7" width="61.5546875" style="4" customWidth="1"/>
    <col min="8" max="16384" width="9.44140625" style="4"/>
  </cols>
  <sheetData>
    <row r="1" spans="1:15" ht="18.75" customHeight="1" thickBot="1" x14ac:dyDescent="0.3">
      <c r="A1" s="378" t="s">
        <v>502</v>
      </c>
      <c r="B1" s="380"/>
      <c r="C1" s="381"/>
      <c r="D1" s="383"/>
      <c r="E1" s="383"/>
      <c r="G1" s="25" t="s">
        <v>37</v>
      </c>
    </row>
    <row r="2" spans="1:15" ht="14.25" customHeight="1" x14ac:dyDescent="0.25">
      <c r="A2" s="207"/>
      <c r="B2" s="1010" t="s">
        <v>29</v>
      </c>
      <c r="C2" s="1010"/>
      <c r="D2" s="207"/>
      <c r="E2" s="207"/>
      <c r="H2" s="587"/>
      <c r="I2" s="587"/>
      <c r="J2" s="587"/>
      <c r="K2" s="587"/>
    </row>
    <row r="3" spans="1:15" ht="14.25" customHeight="1" x14ac:dyDescent="0.25">
      <c r="A3" s="251" t="s">
        <v>30</v>
      </c>
      <c r="B3" s="155">
        <v>2022</v>
      </c>
      <c r="C3" s="229">
        <v>2023</v>
      </c>
      <c r="D3" s="155" t="s">
        <v>31</v>
      </c>
      <c r="E3" s="259" t="s">
        <v>32</v>
      </c>
    </row>
    <row r="4" spans="1:15" ht="14.25" customHeight="1" x14ac:dyDescent="0.25">
      <c r="A4" s="506" t="s">
        <v>206</v>
      </c>
      <c r="B4" s="433">
        <f>SUM(B5:B10)</f>
        <v>426</v>
      </c>
      <c r="C4" s="273">
        <f>SUM(C5:C10)</f>
        <v>455</v>
      </c>
      <c r="D4" s="433">
        <f t="shared" ref="D4:D12" si="0">+C4-B4</f>
        <v>29</v>
      </c>
      <c r="E4" s="434">
        <f t="shared" ref="E4:E12" si="1">+D4/B4*100</f>
        <v>6.807511737089202</v>
      </c>
      <c r="H4" s="588"/>
      <c r="I4" s="588"/>
      <c r="J4" s="588"/>
      <c r="K4" s="588"/>
    </row>
    <row r="5" spans="1:15" ht="14.25" customHeight="1" x14ac:dyDescent="0.25">
      <c r="A5" s="152" t="s">
        <v>193</v>
      </c>
      <c r="B5" s="249">
        <v>344</v>
      </c>
      <c r="C5" s="283">
        <v>362</v>
      </c>
      <c r="D5" s="249">
        <f t="shared" si="0"/>
        <v>18</v>
      </c>
      <c r="E5" s="246">
        <f t="shared" si="1"/>
        <v>5.2325581395348841</v>
      </c>
      <c r="H5" s="588"/>
      <c r="I5" s="588"/>
      <c r="J5" s="588"/>
      <c r="K5" s="588"/>
    </row>
    <row r="6" spans="1:15" ht="14.25" customHeight="1" x14ac:dyDescent="0.25">
      <c r="A6" s="152" t="s">
        <v>194</v>
      </c>
      <c r="B6" s="249">
        <v>60</v>
      </c>
      <c r="C6" s="283">
        <v>60</v>
      </c>
      <c r="D6" s="249"/>
      <c r="E6" s="246"/>
      <c r="H6" s="588"/>
      <c r="I6" s="588"/>
      <c r="J6" s="588"/>
      <c r="K6" s="588"/>
    </row>
    <row r="7" spans="1:15" ht="14.25" customHeight="1" x14ac:dyDescent="0.25">
      <c r="A7" s="152" t="s">
        <v>195</v>
      </c>
      <c r="B7" s="249">
        <v>5</v>
      </c>
      <c r="C7" s="283">
        <v>7</v>
      </c>
      <c r="D7" s="249">
        <f t="shared" si="0"/>
        <v>2</v>
      </c>
      <c r="E7" s="246">
        <f t="shared" si="1"/>
        <v>40</v>
      </c>
      <c r="H7" s="588"/>
      <c r="I7" s="588"/>
      <c r="J7" s="588"/>
      <c r="K7" s="588"/>
    </row>
    <row r="8" spans="1:15" ht="14.25" customHeight="1" x14ac:dyDescent="0.25">
      <c r="A8" s="298" t="s">
        <v>196</v>
      </c>
      <c r="B8" s="249">
        <v>10</v>
      </c>
      <c r="C8" s="283">
        <v>20</v>
      </c>
      <c r="D8" s="249">
        <f t="shared" si="0"/>
        <v>10</v>
      </c>
      <c r="E8" s="246">
        <f t="shared" si="1"/>
        <v>100</v>
      </c>
      <c r="H8" s="588"/>
      <c r="I8" s="588"/>
      <c r="J8" s="588"/>
      <c r="K8" s="588"/>
    </row>
    <row r="9" spans="1:15" ht="15" customHeight="1" x14ac:dyDescent="0.25">
      <c r="A9" s="298" t="s">
        <v>207</v>
      </c>
      <c r="B9" s="249">
        <v>1</v>
      </c>
      <c r="C9" s="283"/>
      <c r="D9" s="249">
        <f t="shared" si="0"/>
        <v>-1</v>
      </c>
      <c r="E9" s="246">
        <f t="shared" si="1"/>
        <v>-100</v>
      </c>
      <c r="H9" s="588"/>
      <c r="I9" s="588"/>
      <c r="J9" s="588"/>
      <c r="K9" s="588"/>
    </row>
    <row r="10" spans="1:15" ht="15" customHeight="1" x14ac:dyDescent="0.25">
      <c r="A10" s="298" t="s">
        <v>198</v>
      </c>
      <c r="B10" s="249">
        <v>6</v>
      </c>
      <c r="C10" s="283">
        <v>6</v>
      </c>
      <c r="D10" s="249"/>
      <c r="E10" s="246"/>
      <c r="H10" s="588"/>
      <c r="I10" s="588"/>
      <c r="J10" s="588"/>
      <c r="K10" s="588"/>
    </row>
    <row r="11" spans="1:15" ht="14.25" customHeight="1" x14ac:dyDescent="0.25">
      <c r="A11" s="506" t="s">
        <v>208</v>
      </c>
      <c r="B11" s="433">
        <v>1</v>
      </c>
      <c r="C11" s="273"/>
      <c r="D11" s="433">
        <f t="shared" ref="D11" si="2">+C11-B11</f>
        <v>-1</v>
      </c>
      <c r="E11" s="434">
        <f t="shared" ref="E11" si="3">+D11/B11*100</f>
        <v>-100</v>
      </c>
      <c r="H11" s="588"/>
      <c r="I11" s="588"/>
      <c r="J11" s="588"/>
      <c r="K11" s="588"/>
      <c r="O11" s="5"/>
    </row>
    <row r="12" spans="1:15" ht="14.25" customHeight="1" x14ac:dyDescent="0.25">
      <c r="A12" s="252" t="s">
        <v>209</v>
      </c>
      <c r="B12" s="247">
        <f>+B11+B4</f>
        <v>427</v>
      </c>
      <c r="C12" s="257">
        <f>+C11+C4</f>
        <v>455</v>
      </c>
      <c r="D12" s="247">
        <f t="shared" si="0"/>
        <v>28</v>
      </c>
      <c r="E12" s="227">
        <f t="shared" si="1"/>
        <v>6.557377049180328</v>
      </c>
      <c r="H12" s="588"/>
      <c r="I12" s="588"/>
      <c r="J12" s="588"/>
      <c r="K12" s="588"/>
    </row>
    <row r="13" spans="1:15" x14ac:dyDescent="0.25">
      <c r="H13" s="588"/>
    </row>
    <row r="14" spans="1:15" x14ac:dyDescent="0.25">
      <c r="G14" s="20"/>
      <c r="H14" s="20"/>
    </row>
    <row r="17" spans="3:7" x14ac:dyDescent="0.25">
      <c r="F17" s="158" t="s">
        <v>60</v>
      </c>
      <c r="G17" s="356" t="s">
        <v>205</v>
      </c>
    </row>
    <row r="23" spans="3:7" ht="12.6" x14ac:dyDescent="0.25">
      <c r="C23" s="15"/>
    </row>
  </sheetData>
  <mergeCells count="1">
    <mergeCell ref="B2:C2"/>
  </mergeCells>
  <conditionalFormatting sqref="H5">
    <cfRule type="cellIs" dxfId="206" priority="40" operator="notEqual">
      <formula>0</formula>
    </cfRule>
    <cfRule type="cellIs" dxfId="205" priority="41" operator="greaterThan">
      <formula>0</formula>
    </cfRule>
    <cfRule type="cellIs" dxfId="204" priority="42" operator="notEqual">
      <formula>0</formula>
    </cfRule>
  </conditionalFormatting>
  <conditionalFormatting sqref="H6:H13">
    <cfRule type="cellIs" dxfId="203" priority="31" operator="notEqual">
      <formula>0</formula>
    </cfRule>
    <cfRule type="cellIs" dxfId="202" priority="32" operator="greaterThan">
      <formula>0</formula>
    </cfRule>
    <cfRule type="cellIs" dxfId="201" priority="33" operator="notEqual">
      <formula>0</formula>
    </cfRule>
  </conditionalFormatting>
  <conditionalFormatting sqref="H4">
    <cfRule type="cellIs" dxfId="200" priority="28" operator="notEqual">
      <formula>0</formula>
    </cfRule>
    <cfRule type="cellIs" dxfId="199" priority="29" operator="greaterThan">
      <formula>0</formula>
    </cfRule>
    <cfRule type="cellIs" dxfId="198" priority="30" operator="notEqual">
      <formula>0</formula>
    </cfRule>
  </conditionalFormatting>
  <conditionalFormatting sqref="I5">
    <cfRule type="cellIs" dxfId="197" priority="25" operator="notEqual">
      <formula>0</formula>
    </cfRule>
    <cfRule type="cellIs" dxfId="196" priority="26" operator="greaterThan">
      <formula>0</formula>
    </cfRule>
    <cfRule type="cellIs" dxfId="195" priority="27" operator="notEqual">
      <formula>0</formula>
    </cfRule>
  </conditionalFormatting>
  <conditionalFormatting sqref="I6:I12">
    <cfRule type="cellIs" dxfId="194" priority="22" operator="notEqual">
      <formula>0</formula>
    </cfRule>
    <cfRule type="cellIs" dxfId="193" priority="23" operator="greaterThan">
      <formula>0</formula>
    </cfRule>
    <cfRule type="cellIs" dxfId="192" priority="24" operator="notEqual">
      <formula>0</formula>
    </cfRule>
  </conditionalFormatting>
  <conditionalFormatting sqref="I4">
    <cfRule type="cellIs" dxfId="191" priority="19" operator="notEqual">
      <formula>0</formula>
    </cfRule>
    <cfRule type="cellIs" dxfId="190" priority="20" operator="greaterThan">
      <formula>0</formula>
    </cfRule>
    <cfRule type="cellIs" dxfId="189" priority="21" operator="notEqual">
      <formula>0</formula>
    </cfRule>
  </conditionalFormatting>
  <conditionalFormatting sqref="J5">
    <cfRule type="cellIs" dxfId="188" priority="16" operator="notEqual">
      <formula>0</formula>
    </cfRule>
    <cfRule type="cellIs" dxfId="187" priority="17" operator="greaterThan">
      <formula>0</formula>
    </cfRule>
    <cfRule type="cellIs" dxfId="186" priority="18" operator="notEqual">
      <formula>0</formula>
    </cfRule>
  </conditionalFormatting>
  <conditionalFormatting sqref="J6:J12">
    <cfRule type="cellIs" dxfId="185" priority="13" operator="notEqual">
      <formula>0</formula>
    </cfRule>
    <cfRule type="cellIs" dxfId="184" priority="14" operator="greaterThan">
      <formula>0</formula>
    </cfRule>
    <cfRule type="cellIs" dxfId="183" priority="15" operator="notEqual">
      <formula>0</formula>
    </cfRule>
  </conditionalFormatting>
  <conditionalFormatting sqref="J4">
    <cfRule type="cellIs" dxfId="182" priority="10" operator="notEqual">
      <formula>0</formula>
    </cfRule>
    <cfRule type="cellIs" dxfId="181" priority="11" operator="greaterThan">
      <formula>0</formula>
    </cfRule>
    <cfRule type="cellIs" dxfId="180" priority="12" operator="notEqual">
      <formula>0</formula>
    </cfRule>
  </conditionalFormatting>
  <conditionalFormatting sqref="K5">
    <cfRule type="cellIs" dxfId="179" priority="7" operator="notEqual">
      <formula>0</formula>
    </cfRule>
    <cfRule type="cellIs" dxfId="178" priority="8" operator="greaterThan">
      <formula>0</formula>
    </cfRule>
    <cfRule type="cellIs" dxfId="177" priority="9" operator="notEqual">
      <formula>0</formula>
    </cfRule>
  </conditionalFormatting>
  <conditionalFormatting sqref="K6:K12">
    <cfRule type="cellIs" dxfId="176" priority="4" operator="notEqual">
      <formula>0</formula>
    </cfRule>
    <cfRule type="cellIs" dxfId="175" priority="5" operator="greaterThan">
      <formula>0</formula>
    </cfRule>
    <cfRule type="cellIs" dxfId="174" priority="6" operator="notEqual">
      <formula>0</formula>
    </cfRule>
  </conditionalFormatting>
  <conditionalFormatting sqref="K4">
    <cfRule type="cellIs" dxfId="173" priority="1" operator="notEqual">
      <formula>0</formula>
    </cfRule>
    <cfRule type="cellIs" dxfId="172" priority="2" operator="greaterThan">
      <formula>0</formula>
    </cfRule>
    <cfRule type="cellIs" dxfId="171" priority="3" operator="notEqual">
      <formula>0</formula>
    </cfRule>
  </conditionalFormatting>
  <hyperlinks>
    <hyperlink ref="G1" location="Indice!A1" display="Indice" xr:uid="{00000000-0004-0000-1600-000000000000}"/>
  </hyperlinks>
  <pageMargins left="0.75" right="0.75" top="1" bottom="1" header="0.5" footer="0.5"/>
  <pageSetup orientation="portrait" r:id="rId1"/>
  <headerFooter alignWithMargins="0">
    <oddFooter>&amp;L&amp;1#&amp;"Calibri"&amp;10&amp;K000000Internal</oddFooter>
  </headerFooter>
  <customProperties>
    <customPr name="_pios_id" r:id="rId2"/>
  </customProperties>
  <ignoredErrors>
    <ignoredError sqref="E11" evalError="1"/>
    <ignoredError sqref="B4" formulaRange="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25"/>
  <sheetViews>
    <sheetView showGridLines="0" zoomScale="80" zoomScaleNormal="80" workbookViewId="0">
      <selection activeCell="G1" sqref="G1"/>
    </sheetView>
  </sheetViews>
  <sheetFormatPr defaultColWidth="9.5546875" defaultRowHeight="12.6" x14ac:dyDescent="0.25"/>
  <cols>
    <col min="1" max="1" width="54.5546875" style="5" customWidth="1"/>
    <col min="2" max="5" width="9.5546875" style="5" customWidth="1"/>
    <col min="6" max="6" width="3.5546875" style="5" customWidth="1"/>
    <col min="7" max="7" width="87.5546875" style="5" customWidth="1"/>
    <col min="8" max="16384" width="9.5546875" style="5"/>
  </cols>
  <sheetData>
    <row r="1" spans="1:11" ht="19.5" customHeight="1" thickBot="1" x14ac:dyDescent="0.3">
      <c r="A1" s="378" t="s">
        <v>485</v>
      </c>
      <c r="B1" s="380"/>
      <c r="C1" s="381"/>
      <c r="D1" s="383"/>
      <c r="E1" s="383"/>
      <c r="G1" s="99" t="s">
        <v>37</v>
      </c>
    </row>
    <row r="2" spans="1:11" ht="14.25" customHeight="1" x14ac:dyDescent="0.25">
      <c r="A2" s="207"/>
      <c r="B2" s="1010" t="s">
        <v>29</v>
      </c>
      <c r="C2" s="1010"/>
      <c r="D2" s="207"/>
      <c r="E2" s="207"/>
      <c r="H2" s="587"/>
      <c r="I2" s="587"/>
      <c r="J2" s="587"/>
      <c r="K2" s="587"/>
    </row>
    <row r="3" spans="1:11" ht="14.25" customHeight="1" x14ac:dyDescent="0.25">
      <c r="A3" s="190" t="s">
        <v>30</v>
      </c>
      <c r="B3" s="155">
        <v>2022</v>
      </c>
      <c r="C3" s="229">
        <v>2023</v>
      </c>
      <c r="D3" s="259" t="s">
        <v>31</v>
      </c>
      <c r="E3" s="259" t="s">
        <v>32</v>
      </c>
      <c r="J3" s="4"/>
      <c r="K3" s="4"/>
    </row>
    <row r="4" spans="1:11" ht="14.25" customHeight="1" x14ac:dyDescent="0.25">
      <c r="A4" s="152" t="s">
        <v>193</v>
      </c>
      <c r="B4" s="249">
        <v>578</v>
      </c>
      <c r="C4" s="283">
        <v>582</v>
      </c>
      <c r="D4" s="249">
        <f>+C4-B4</f>
        <v>4</v>
      </c>
      <c r="E4" s="246">
        <f>+D4/B4*100</f>
        <v>0.69204152249134954</v>
      </c>
      <c r="H4" s="588"/>
      <c r="I4" s="588"/>
      <c r="J4" s="588"/>
      <c r="K4" s="588"/>
    </row>
    <row r="5" spans="1:11" ht="14.25" customHeight="1" x14ac:dyDescent="0.25">
      <c r="A5" s="152" t="s">
        <v>194</v>
      </c>
      <c r="B5" s="249">
        <v>148</v>
      </c>
      <c r="C5" s="283">
        <v>157</v>
      </c>
      <c r="D5" s="249">
        <f t="shared" ref="D5:D6" si="0">+C5-B5</f>
        <v>9</v>
      </c>
      <c r="E5" s="246">
        <f t="shared" ref="E5" si="1">+D5/B5*100</f>
        <v>6.0810810810810816</v>
      </c>
      <c r="H5" s="588"/>
      <c r="I5" s="588"/>
      <c r="J5" s="588"/>
      <c r="K5" s="588"/>
    </row>
    <row r="6" spans="1:11" ht="14.25" customHeight="1" x14ac:dyDescent="0.25">
      <c r="A6" s="152" t="s">
        <v>195</v>
      </c>
      <c r="B6" s="249">
        <v>4</v>
      </c>
      <c r="C6" s="283">
        <v>11</v>
      </c>
      <c r="D6" s="249">
        <f t="shared" si="0"/>
        <v>7</v>
      </c>
      <c r="E6" s="246"/>
      <c r="H6" s="588"/>
      <c r="I6" s="588"/>
      <c r="J6" s="588"/>
      <c r="K6" s="588"/>
    </row>
    <row r="7" spans="1:11" ht="14.25" customHeight="1" x14ac:dyDescent="0.25">
      <c r="A7" s="298" t="s">
        <v>196</v>
      </c>
      <c r="B7" s="249">
        <v>9</v>
      </c>
      <c r="C7" s="283">
        <v>25</v>
      </c>
      <c r="D7" s="249">
        <f>+C7-B7</f>
        <v>16</v>
      </c>
      <c r="E7" s="246"/>
      <c r="H7" s="588"/>
      <c r="I7" s="588"/>
      <c r="J7" s="588"/>
      <c r="K7" s="588"/>
    </row>
    <row r="8" spans="1:11" ht="14.25" customHeight="1" x14ac:dyDescent="0.25">
      <c r="A8" s="298" t="s">
        <v>207</v>
      </c>
      <c r="B8" s="249">
        <v>-3</v>
      </c>
      <c r="C8" s="283">
        <v>-1</v>
      </c>
      <c r="D8" s="249">
        <f t="shared" ref="D8" si="2">+C8-B8</f>
        <v>2</v>
      </c>
      <c r="E8" s="246">
        <f t="shared" ref="E8" si="3">+D8/B8*100</f>
        <v>-66.666666666666657</v>
      </c>
      <c r="H8" s="588"/>
      <c r="I8" s="588"/>
      <c r="J8" s="588"/>
      <c r="K8" s="588"/>
    </row>
    <row r="9" spans="1:11" ht="14.25" customHeight="1" x14ac:dyDescent="0.25">
      <c r="A9" s="298" t="s">
        <v>211</v>
      </c>
      <c r="B9" s="249">
        <v>-8</v>
      </c>
      <c r="C9" s="283">
        <v>-8</v>
      </c>
      <c r="D9" s="249"/>
      <c r="E9" s="246"/>
      <c r="H9" s="588"/>
      <c r="I9" s="588"/>
      <c r="J9" s="588"/>
      <c r="K9" s="588"/>
    </row>
    <row r="10" spans="1:11" ht="14.25" customHeight="1" x14ac:dyDescent="0.25">
      <c r="A10" s="252" t="s">
        <v>213</v>
      </c>
      <c r="B10" s="247">
        <f>SUM(B4:B9)</f>
        <v>728</v>
      </c>
      <c r="C10" s="257">
        <f>SUM(C4:C9)</f>
        <v>766</v>
      </c>
      <c r="D10" s="247">
        <f>+C10-B10</f>
        <v>38</v>
      </c>
      <c r="E10" s="227">
        <f>+D10/B10*100</f>
        <v>5.2197802197802199</v>
      </c>
      <c r="H10" s="588"/>
      <c r="I10" s="588"/>
      <c r="J10" s="588"/>
      <c r="K10" s="588"/>
    </row>
    <row r="11" spans="1:11" x14ac:dyDescent="0.25">
      <c r="E11" s="86"/>
      <c r="H11" s="588"/>
      <c r="J11" s="588"/>
      <c r="K11" s="588"/>
    </row>
    <row r="12" spans="1:11" x14ac:dyDescent="0.25">
      <c r="E12" s="86"/>
      <c r="F12" s="158" t="s">
        <v>60</v>
      </c>
      <c r="G12" s="356" t="s">
        <v>205</v>
      </c>
      <c r="J12" s="588"/>
      <c r="K12" s="588"/>
    </row>
    <row r="13" spans="1:11" x14ac:dyDescent="0.25">
      <c r="E13" s="86"/>
      <c r="H13" s="4"/>
    </row>
    <row r="14" spans="1:11" x14ac:dyDescent="0.25">
      <c r="E14" s="86"/>
    </row>
    <row r="15" spans="1:11" x14ac:dyDescent="0.25">
      <c r="A15" s="706"/>
      <c r="B15" s="706"/>
      <c r="C15" s="706"/>
      <c r="D15" s="706"/>
      <c r="E15" s="706"/>
      <c r="F15" s="706"/>
      <c r="G15" s="675"/>
      <c r="H15" s="20"/>
    </row>
    <row r="16" spans="1:11" x14ac:dyDescent="0.25">
      <c r="A16" s="706"/>
      <c r="B16" s="706"/>
      <c r="C16" s="706"/>
      <c r="D16" s="706"/>
      <c r="E16" s="706"/>
      <c r="F16" s="706"/>
      <c r="G16" s="706"/>
    </row>
    <row r="17" spans="1:7" x14ac:dyDescent="0.25">
      <c r="A17" s="685"/>
      <c r="B17" s="686"/>
      <c r="C17" s="686"/>
      <c r="D17" s="687"/>
      <c r="E17" s="688"/>
      <c r="F17" s="706"/>
      <c r="G17" s="706"/>
    </row>
    <row r="18" spans="1:7" x14ac:dyDescent="0.25">
      <c r="A18" s="685"/>
      <c r="B18" s="686"/>
      <c r="C18" s="686"/>
      <c r="D18" s="687"/>
      <c r="E18" s="688"/>
      <c r="F18" s="706"/>
      <c r="G18" s="706"/>
    </row>
    <row r="19" spans="1:7" x14ac:dyDescent="0.25">
      <c r="A19" s="706"/>
      <c r="B19" s="706"/>
      <c r="C19" s="706"/>
      <c r="D19" s="706"/>
      <c r="E19" s="706"/>
      <c r="F19" s="706"/>
      <c r="G19" s="706"/>
    </row>
    <row r="20" spans="1:7" x14ac:dyDescent="0.25">
      <c r="A20" s="685"/>
      <c r="B20" s="686"/>
      <c r="C20" s="686"/>
      <c r="D20" s="687"/>
      <c r="E20" s="688"/>
      <c r="F20" s="706"/>
      <c r="G20" s="706"/>
    </row>
    <row r="21" spans="1:7" x14ac:dyDescent="0.25">
      <c r="A21" s="706"/>
      <c r="B21" s="706"/>
      <c r="C21" s="706"/>
      <c r="D21" s="706"/>
      <c r="E21" s="706"/>
      <c r="F21" s="706"/>
      <c r="G21" s="706"/>
    </row>
    <row r="22" spans="1:7" x14ac:dyDescent="0.25">
      <c r="A22" s="706"/>
      <c r="B22" s="706"/>
      <c r="C22" s="706"/>
      <c r="D22" s="706"/>
      <c r="E22" s="706"/>
      <c r="F22" s="706"/>
      <c r="G22" s="706"/>
    </row>
    <row r="23" spans="1:7" x14ac:dyDescent="0.25">
      <c r="A23" s="707"/>
      <c r="B23" s="686"/>
      <c r="C23" s="686"/>
      <c r="D23" s="686"/>
      <c r="E23" s="708"/>
      <c r="F23" s="706"/>
      <c r="G23" s="706"/>
    </row>
    <row r="24" spans="1:7" x14ac:dyDescent="0.25">
      <c r="A24" s="706"/>
      <c r="B24" s="706"/>
      <c r="C24" s="706"/>
      <c r="D24" s="706"/>
      <c r="E24" s="706"/>
      <c r="F24" s="706"/>
      <c r="G24" s="706"/>
    </row>
    <row r="25" spans="1:7" x14ac:dyDescent="0.25">
      <c r="A25" s="706"/>
      <c r="B25" s="706"/>
      <c r="C25" s="706"/>
      <c r="D25" s="706"/>
      <c r="E25" s="706"/>
      <c r="F25" s="706"/>
      <c r="G25" s="706"/>
    </row>
  </sheetData>
  <mergeCells count="1">
    <mergeCell ref="B2:C2"/>
  </mergeCells>
  <conditionalFormatting sqref="H4">
    <cfRule type="cellIs" dxfId="170" priority="43" operator="notEqual">
      <formula>0</formula>
    </cfRule>
    <cfRule type="cellIs" dxfId="169" priority="44" operator="greaterThan">
      <formula>0</formula>
    </cfRule>
    <cfRule type="cellIs" dxfId="168" priority="45" operator="notEqual">
      <formula>0</formula>
    </cfRule>
  </conditionalFormatting>
  <conditionalFormatting sqref="H5:H11">
    <cfRule type="cellIs" dxfId="167" priority="40" operator="notEqual">
      <formula>0</formula>
    </cfRule>
    <cfRule type="cellIs" dxfId="166" priority="41" operator="greaterThan">
      <formula>0</formula>
    </cfRule>
    <cfRule type="cellIs" dxfId="165" priority="42" operator="notEqual">
      <formula>0</formula>
    </cfRule>
  </conditionalFormatting>
  <conditionalFormatting sqref="I4">
    <cfRule type="cellIs" dxfId="164" priority="31" operator="notEqual">
      <formula>0</formula>
    </cfRule>
    <cfRule type="cellIs" dxfId="163" priority="32" operator="greaterThan">
      <formula>0</formula>
    </cfRule>
    <cfRule type="cellIs" dxfId="162" priority="33" operator="notEqual">
      <formula>0</formula>
    </cfRule>
  </conditionalFormatting>
  <conditionalFormatting sqref="I5:I10">
    <cfRule type="cellIs" dxfId="161" priority="28" operator="notEqual">
      <formula>0</formula>
    </cfRule>
    <cfRule type="cellIs" dxfId="160" priority="29" operator="greaterThan">
      <formula>0</formula>
    </cfRule>
    <cfRule type="cellIs" dxfId="159" priority="30" operator="notEqual">
      <formula>0</formula>
    </cfRule>
  </conditionalFormatting>
  <conditionalFormatting sqref="J5">
    <cfRule type="cellIs" dxfId="158" priority="25" operator="notEqual">
      <formula>0</formula>
    </cfRule>
    <cfRule type="cellIs" dxfId="157" priority="26" operator="greaterThan">
      <formula>0</formula>
    </cfRule>
    <cfRule type="cellIs" dxfId="156" priority="27" operator="notEqual">
      <formula>0</formula>
    </cfRule>
  </conditionalFormatting>
  <conditionalFormatting sqref="J6:J9 J11:J12">
    <cfRule type="cellIs" dxfId="155" priority="22" operator="notEqual">
      <formula>0</formula>
    </cfRule>
    <cfRule type="cellIs" dxfId="154" priority="23" operator="greaterThan">
      <formula>0</formula>
    </cfRule>
    <cfRule type="cellIs" dxfId="153" priority="24" operator="notEqual">
      <formula>0</formula>
    </cfRule>
  </conditionalFormatting>
  <conditionalFormatting sqref="J4">
    <cfRule type="cellIs" dxfId="152" priority="19" operator="notEqual">
      <formula>0</formula>
    </cfRule>
    <cfRule type="cellIs" dxfId="151" priority="20" operator="greaterThan">
      <formula>0</formula>
    </cfRule>
    <cfRule type="cellIs" dxfId="150" priority="21" operator="notEqual">
      <formula>0</formula>
    </cfRule>
  </conditionalFormatting>
  <conditionalFormatting sqref="K5">
    <cfRule type="cellIs" dxfId="149" priority="16" operator="notEqual">
      <formula>0</formula>
    </cfRule>
    <cfRule type="cellIs" dxfId="148" priority="17" operator="greaterThan">
      <formula>0</formula>
    </cfRule>
    <cfRule type="cellIs" dxfId="147" priority="18" operator="notEqual">
      <formula>0</formula>
    </cfRule>
  </conditionalFormatting>
  <conditionalFormatting sqref="K6:K9 K11:K12">
    <cfRule type="cellIs" dxfId="146" priority="13" operator="notEqual">
      <formula>0</formula>
    </cfRule>
    <cfRule type="cellIs" dxfId="145" priority="14" operator="greaterThan">
      <formula>0</formula>
    </cfRule>
    <cfRule type="cellIs" dxfId="144" priority="15" operator="notEqual">
      <formula>0</formula>
    </cfRule>
  </conditionalFormatting>
  <conditionalFormatting sqref="K4">
    <cfRule type="cellIs" dxfId="143" priority="10" operator="notEqual">
      <formula>0</formula>
    </cfRule>
    <cfRule type="cellIs" dxfId="142" priority="11" operator="greaterThan">
      <formula>0</formula>
    </cfRule>
    <cfRule type="cellIs" dxfId="141" priority="12" operator="notEqual">
      <formula>0</formula>
    </cfRule>
  </conditionalFormatting>
  <conditionalFormatting sqref="J10">
    <cfRule type="cellIs" dxfId="140" priority="7" operator="notEqual">
      <formula>0</formula>
    </cfRule>
    <cfRule type="cellIs" dxfId="139" priority="8" operator="greaterThan">
      <formula>0</formula>
    </cfRule>
    <cfRule type="cellIs" dxfId="138" priority="9" operator="notEqual">
      <formula>0</formula>
    </cfRule>
  </conditionalFormatting>
  <conditionalFormatting sqref="K10">
    <cfRule type="cellIs" dxfId="137" priority="1" operator="notEqual">
      <formula>0</formula>
    </cfRule>
    <cfRule type="cellIs" dxfId="136" priority="2" operator="greaterThan">
      <formula>0</formula>
    </cfRule>
    <cfRule type="cellIs" dxfId="135" priority="3" operator="notEqual">
      <formula>0</formula>
    </cfRule>
  </conditionalFormatting>
  <hyperlinks>
    <hyperlink ref="G1" location="Indice!A1" display="Indice" xr:uid="{00000000-0004-0000-1700-000000000000}"/>
  </hyperlinks>
  <pageMargins left="0.75" right="0.75" top="1" bottom="1" header="0.5" footer="0.5"/>
  <pageSetup orientation="portrait" r:id="rId1"/>
  <headerFooter alignWithMargins="0">
    <oddFooter>&amp;L&amp;1#&amp;"Calibri"&amp;10&amp;K000000Internal</oddFooter>
  </headerFooter>
  <customProperties>
    <customPr name="_pios_id" r:id="rId2"/>
  </customProperties>
  <ignoredErrors>
    <ignoredError sqref="B10:E10" formulaRange="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N21"/>
  <sheetViews>
    <sheetView showGridLines="0" zoomScale="104" zoomScaleNormal="104" workbookViewId="0">
      <selection activeCell="F1" sqref="F1"/>
    </sheetView>
  </sheetViews>
  <sheetFormatPr defaultColWidth="9.44140625" defaultRowHeight="13.2" x14ac:dyDescent="0.3"/>
  <cols>
    <col min="1" max="1" width="54.5546875" style="5" customWidth="1"/>
    <col min="2" max="2" width="11" style="14" customWidth="1"/>
    <col min="3" max="3" width="9.5546875" style="5" customWidth="1"/>
    <col min="4" max="4" width="9.5546875" style="87" customWidth="1"/>
    <col min="5" max="5" width="9.5546875" style="5" customWidth="1"/>
    <col min="6" max="6" width="8.5546875" style="5" customWidth="1"/>
    <col min="7" max="7" width="2.5546875" style="5" bestFit="1" customWidth="1"/>
    <col min="8" max="8" width="58.5546875" style="5" customWidth="1"/>
    <col min="9" max="10" width="9.44140625" style="5"/>
    <col min="11" max="11" width="12.44140625" style="5" bestFit="1" customWidth="1"/>
    <col min="12" max="12" width="12" style="5" bestFit="1" customWidth="1"/>
    <col min="13" max="16384" width="9.44140625" style="5"/>
  </cols>
  <sheetData>
    <row r="1" spans="1:14" ht="18" customHeight="1" thickBot="1" x14ac:dyDescent="0.3">
      <c r="A1" s="378" t="s">
        <v>16</v>
      </c>
      <c r="B1" s="380"/>
      <c r="C1" s="381"/>
      <c r="D1" s="383"/>
      <c r="E1" s="383"/>
      <c r="F1" s="99" t="s">
        <v>37</v>
      </c>
    </row>
    <row r="2" spans="1:14" ht="14.25" customHeight="1" x14ac:dyDescent="0.25">
      <c r="A2" s="207"/>
      <c r="B2" s="1008" t="s">
        <v>29</v>
      </c>
      <c r="C2" s="1008"/>
      <c r="D2" s="207"/>
      <c r="E2" s="207"/>
    </row>
    <row r="3" spans="1:14" ht="14.25" customHeight="1" x14ac:dyDescent="0.25">
      <c r="A3" s="251" t="s">
        <v>30</v>
      </c>
      <c r="B3" s="280">
        <v>2022</v>
      </c>
      <c r="C3" s="229">
        <v>2023</v>
      </c>
      <c r="D3" s="259" t="s">
        <v>31</v>
      </c>
      <c r="E3" s="259" t="s">
        <v>32</v>
      </c>
      <c r="M3" s="587"/>
      <c r="N3" s="587"/>
    </row>
    <row r="4" spans="1:14" ht="14.25" customHeight="1" x14ac:dyDescent="0.25">
      <c r="A4" s="245" t="s">
        <v>214</v>
      </c>
      <c r="B4" s="247">
        <f>+B5+B6</f>
        <v>73</v>
      </c>
      <c r="C4" s="257">
        <f>+C5+C6</f>
        <v>107</v>
      </c>
      <c r="D4" s="247">
        <f>+C4-B4</f>
        <v>34</v>
      </c>
      <c r="E4" s="227">
        <f>+D4/B4*100</f>
        <v>46.575342465753423</v>
      </c>
    </row>
    <row r="5" spans="1:14" ht="14.25" customHeight="1" x14ac:dyDescent="0.25">
      <c r="A5" s="281" t="s">
        <v>215</v>
      </c>
      <c r="B5" s="249">
        <f>95-17</f>
        <v>78</v>
      </c>
      <c r="C5" s="283">
        <v>116</v>
      </c>
      <c r="D5" s="249">
        <f t="shared" ref="D5:D11" si="0">+C5-B5</f>
        <v>38</v>
      </c>
      <c r="E5" s="246">
        <f>+D5/B5*100</f>
        <v>48.717948717948715</v>
      </c>
      <c r="M5" s="588"/>
      <c r="N5" s="588"/>
    </row>
    <row r="6" spans="1:14" ht="14.25" customHeight="1" x14ac:dyDescent="0.25">
      <c r="A6" s="281" t="s">
        <v>479</v>
      </c>
      <c r="B6" s="249">
        <v>-5</v>
      </c>
      <c r="C6" s="283">
        <v>-9</v>
      </c>
      <c r="D6" s="249">
        <f t="shared" si="0"/>
        <v>-4</v>
      </c>
      <c r="E6" s="246">
        <f t="shared" ref="E6:E9" si="1">+D6/B6*100</f>
        <v>80</v>
      </c>
    </row>
    <row r="7" spans="1:14" ht="14.25" customHeight="1" x14ac:dyDescent="0.25">
      <c r="A7" s="245" t="s">
        <v>216</v>
      </c>
      <c r="B7" s="247">
        <f>+B8+B9</f>
        <v>-12</v>
      </c>
      <c r="C7" s="257">
        <f>+C8+C9</f>
        <v>-12</v>
      </c>
      <c r="D7" s="247"/>
      <c r="E7" s="246"/>
    </row>
    <row r="8" spans="1:14" ht="14.25" customHeight="1" x14ac:dyDescent="0.25">
      <c r="A8" s="281" t="s">
        <v>217</v>
      </c>
      <c r="B8" s="249">
        <v>4</v>
      </c>
      <c r="C8" s="283">
        <v>9</v>
      </c>
      <c r="D8" s="249">
        <f t="shared" si="0"/>
        <v>5</v>
      </c>
      <c r="E8" s="246"/>
    </row>
    <row r="9" spans="1:14" ht="14.25" customHeight="1" x14ac:dyDescent="0.25">
      <c r="A9" s="281" t="s">
        <v>218</v>
      </c>
      <c r="B9" s="249">
        <v>-16</v>
      </c>
      <c r="C9" s="283">
        <v>-21</v>
      </c>
      <c r="D9" s="249">
        <f t="shared" si="0"/>
        <v>-5</v>
      </c>
      <c r="E9" s="246">
        <f t="shared" si="1"/>
        <v>31.25</v>
      </c>
    </row>
    <row r="10" spans="1:14" ht="14.25" customHeight="1" x14ac:dyDescent="0.25">
      <c r="A10" s="245" t="s">
        <v>219</v>
      </c>
      <c r="B10" s="247">
        <v>-10</v>
      </c>
      <c r="C10" s="257">
        <v>-8</v>
      </c>
      <c r="D10" s="247">
        <f t="shared" si="0"/>
        <v>2</v>
      </c>
      <c r="E10" s="246">
        <f>+D10/B10*100</f>
        <v>-20</v>
      </c>
    </row>
    <row r="11" spans="1:14" ht="14.25" customHeight="1" x14ac:dyDescent="0.25">
      <c r="A11" s="245" t="s">
        <v>220</v>
      </c>
      <c r="B11" s="247">
        <f>+B10+B7+B4</f>
        <v>51</v>
      </c>
      <c r="C11" s="257">
        <f>+C10+C7+C4</f>
        <v>87</v>
      </c>
      <c r="D11" s="247">
        <f t="shared" si="0"/>
        <v>36</v>
      </c>
      <c r="E11" s="227">
        <f>+D11/B11*100</f>
        <v>70.588235294117652</v>
      </c>
      <c r="M11" s="588"/>
      <c r="N11" s="588"/>
    </row>
    <row r="12" spans="1:14" x14ac:dyDescent="0.3">
      <c r="L12" s="20"/>
      <c r="M12" s="20"/>
      <c r="N12" s="4"/>
    </row>
    <row r="13" spans="1:14" x14ac:dyDescent="0.3">
      <c r="C13" s="622"/>
      <c r="G13" s="158" t="s">
        <v>60</v>
      </c>
      <c r="H13" s="356" t="s">
        <v>480</v>
      </c>
    </row>
    <row r="14" spans="1:14" ht="12.6" x14ac:dyDescent="0.25">
      <c r="B14" s="5"/>
      <c r="D14" s="5"/>
    </row>
    <row r="15" spans="1:14" ht="12.6" x14ac:dyDescent="0.25">
      <c r="B15" s="5"/>
      <c r="D15" s="5"/>
    </row>
    <row r="16" spans="1:14" ht="12.6" x14ac:dyDescent="0.25">
      <c r="A16" s="620"/>
      <c r="C16" s="620"/>
      <c r="D16" s="621"/>
    </row>
    <row r="21" spans="1:1" x14ac:dyDescent="0.3">
      <c r="A21" s="623"/>
    </row>
  </sheetData>
  <mergeCells count="1">
    <mergeCell ref="B2:C2"/>
  </mergeCells>
  <conditionalFormatting sqref="M5">
    <cfRule type="cellIs" dxfId="134" priority="13" operator="notEqual">
      <formula>0</formula>
    </cfRule>
    <cfRule type="cellIs" dxfId="133" priority="14" operator="greaterThan">
      <formula>0</formula>
    </cfRule>
    <cfRule type="cellIs" dxfId="132" priority="15" operator="notEqual">
      <formula>0</formula>
    </cfRule>
  </conditionalFormatting>
  <conditionalFormatting sqref="M11">
    <cfRule type="cellIs" dxfId="131" priority="10" operator="notEqual">
      <formula>0</formula>
    </cfRule>
    <cfRule type="cellIs" dxfId="130" priority="11" operator="greaterThan">
      <formula>0</formula>
    </cfRule>
    <cfRule type="cellIs" dxfId="129" priority="12" operator="notEqual">
      <formula>0</formula>
    </cfRule>
  </conditionalFormatting>
  <conditionalFormatting sqref="N5">
    <cfRule type="cellIs" dxfId="128" priority="7" operator="notEqual">
      <formula>0</formula>
    </cfRule>
    <cfRule type="cellIs" dxfId="127" priority="8" operator="greaterThan">
      <formula>0</formula>
    </cfRule>
    <cfRule type="cellIs" dxfId="126" priority="9" operator="notEqual">
      <formula>0</formula>
    </cfRule>
  </conditionalFormatting>
  <conditionalFormatting sqref="N11">
    <cfRule type="cellIs" dxfId="125" priority="1" operator="notEqual">
      <formula>0</formula>
    </cfRule>
    <cfRule type="cellIs" dxfId="124" priority="2" operator="greaterThan">
      <formula>0</formula>
    </cfRule>
    <cfRule type="cellIs" dxfId="123" priority="3" operator="notEqual">
      <formula>0</formula>
    </cfRule>
  </conditionalFormatting>
  <hyperlinks>
    <hyperlink ref="F1" location="Indice!A1" display="Indice" xr:uid="{F48558E0-2940-40EC-8713-FA627E1CDB79}"/>
  </hyperlinks>
  <pageMargins left="0.75" right="0.75" top="1" bottom="1" header="0.5" footer="0.5"/>
  <pageSetup orientation="portrait" r:id="rId1"/>
  <headerFooter alignWithMargins="0">
    <oddFooter>&amp;L&amp;1#&amp;"Calibri"&amp;10&amp;K000000Internal</oddFooter>
  </headerFooter>
  <customProperties>
    <customPr name="_pios_i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O23"/>
  <sheetViews>
    <sheetView showGridLines="0" zoomScale="90" zoomScaleNormal="90" workbookViewId="0">
      <selection activeCell="D9" sqref="D9"/>
    </sheetView>
  </sheetViews>
  <sheetFormatPr defaultColWidth="9.44140625" defaultRowHeight="11.4" x14ac:dyDescent="0.25"/>
  <cols>
    <col min="1" max="1" width="54.5546875" style="4" customWidth="1"/>
    <col min="2" max="5" width="9.5546875" style="4" customWidth="1"/>
    <col min="6" max="6" width="2.5546875" style="4" bestFit="1" customWidth="1"/>
    <col min="7" max="7" width="79" style="4" customWidth="1"/>
    <col min="8" max="16384" width="9.44140625" style="4"/>
  </cols>
  <sheetData>
    <row r="1" spans="1:15" ht="14.4" thickBot="1" x14ac:dyDescent="0.3">
      <c r="A1" s="386" t="s">
        <v>477</v>
      </c>
      <c r="B1" s="380"/>
      <c r="C1" s="381"/>
      <c r="D1" s="383"/>
      <c r="E1" s="383"/>
      <c r="F1" s="25" t="s">
        <v>37</v>
      </c>
    </row>
    <row r="2" spans="1:15" ht="14.25" customHeight="1" x14ac:dyDescent="0.25">
      <c r="A2" s="207"/>
      <c r="B2" s="1008" t="s">
        <v>29</v>
      </c>
      <c r="C2" s="1008"/>
      <c r="D2" s="207"/>
      <c r="E2" s="207"/>
    </row>
    <row r="3" spans="1:15" ht="14.25" customHeight="1" x14ac:dyDescent="0.25">
      <c r="A3" s="268" t="s">
        <v>30</v>
      </c>
      <c r="B3" s="210">
        <v>2022</v>
      </c>
      <c r="C3" s="229">
        <v>2023</v>
      </c>
      <c r="D3" s="210" t="s">
        <v>31</v>
      </c>
      <c r="E3" s="210" t="s">
        <v>32</v>
      </c>
      <c r="G3" s="587"/>
      <c r="H3" s="587"/>
    </row>
    <row r="4" spans="1:15" ht="22.8" x14ac:dyDescent="0.25">
      <c r="A4" s="282" t="s">
        <v>221</v>
      </c>
      <c r="B4" s="249">
        <v>178</v>
      </c>
      <c r="C4" s="257">
        <v>157</v>
      </c>
      <c r="D4" s="249">
        <f>+C4-B4</f>
        <v>-21</v>
      </c>
      <c r="E4" s="246">
        <f>+D4/B4*100</f>
        <v>-11.797752808988763</v>
      </c>
      <c r="G4" s="5"/>
      <c r="H4" s="5"/>
    </row>
    <row r="5" spans="1:15" ht="14.25" customHeight="1" x14ac:dyDescent="0.25">
      <c r="A5" s="282" t="s">
        <v>222</v>
      </c>
      <c r="B5" s="249">
        <v>-2</v>
      </c>
      <c r="C5" s="257">
        <v>2</v>
      </c>
      <c r="D5" s="249">
        <f>+C5-B5</f>
        <v>4</v>
      </c>
      <c r="E5" s="246"/>
      <c r="G5" s="588"/>
      <c r="H5" s="588"/>
    </row>
    <row r="6" spans="1:15" ht="14.25" customHeight="1" x14ac:dyDescent="0.25">
      <c r="A6" s="252" t="s">
        <v>478</v>
      </c>
      <c r="B6" s="247">
        <f>+B4+B5</f>
        <v>176</v>
      </c>
      <c r="C6" s="257">
        <f>+C4+C5</f>
        <v>159</v>
      </c>
      <c r="D6" s="247">
        <f>+C6-B6</f>
        <v>-17</v>
      </c>
      <c r="E6" s="227">
        <f>+D6/B6*100</f>
        <v>-9.6590909090909083</v>
      </c>
      <c r="G6" s="588"/>
      <c r="H6" s="588"/>
    </row>
    <row r="7" spans="1:15" ht="12.6" x14ac:dyDescent="0.25">
      <c r="G7" s="5"/>
      <c r="H7" s="5"/>
    </row>
    <row r="8" spans="1:15" ht="12.6" x14ac:dyDescent="0.25">
      <c r="F8" s="158" t="s">
        <v>60</v>
      </c>
      <c r="G8" s="815" t="s">
        <v>205</v>
      </c>
      <c r="H8" s="5"/>
    </row>
    <row r="9" spans="1:15" x14ac:dyDescent="0.25">
      <c r="G9" s="20"/>
      <c r="H9" s="20"/>
    </row>
    <row r="10" spans="1:15" ht="12.6" x14ac:dyDescent="0.25">
      <c r="E10" s="88"/>
      <c r="G10" s="5"/>
      <c r="H10" s="5"/>
    </row>
    <row r="11" spans="1:15" ht="12.6" x14ac:dyDescent="0.25">
      <c r="E11" s="88"/>
      <c r="G11" s="5"/>
      <c r="H11" s="5"/>
      <c r="O11" s="5"/>
    </row>
    <row r="12" spans="1:15" x14ac:dyDescent="0.25">
      <c r="E12" s="88"/>
      <c r="G12" s="588"/>
      <c r="H12" s="588"/>
    </row>
    <row r="13" spans="1:15" x14ac:dyDescent="0.25">
      <c r="E13" s="88"/>
    </row>
    <row r="23" spans="3:3" ht="12.6" x14ac:dyDescent="0.25">
      <c r="C23" s="15"/>
    </row>
  </sheetData>
  <mergeCells count="1">
    <mergeCell ref="B2:C2"/>
  </mergeCells>
  <conditionalFormatting sqref="G5">
    <cfRule type="cellIs" dxfId="122" priority="16" operator="notEqual">
      <formula>0</formula>
    </cfRule>
    <cfRule type="cellIs" dxfId="121" priority="17" operator="greaterThan">
      <formula>0</formula>
    </cfRule>
    <cfRule type="cellIs" dxfId="120" priority="18" operator="notEqual">
      <formula>0</formula>
    </cfRule>
  </conditionalFormatting>
  <conditionalFormatting sqref="G12">
    <cfRule type="cellIs" dxfId="119" priority="13" operator="notEqual">
      <formula>0</formula>
    </cfRule>
    <cfRule type="cellIs" dxfId="118" priority="14" operator="greaterThan">
      <formula>0</formula>
    </cfRule>
    <cfRule type="cellIs" dxfId="117" priority="15" operator="notEqual">
      <formula>0</formula>
    </cfRule>
  </conditionalFormatting>
  <conditionalFormatting sqref="H5">
    <cfRule type="cellIs" dxfId="116" priority="10" operator="notEqual">
      <formula>0</formula>
    </cfRule>
    <cfRule type="cellIs" dxfId="115" priority="11" operator="greaterThan">
      <formula>0</formula>
    </cfRule>
    <cfRule type="cellIs" dxfId="114" priority="12" operator="notEqual">
      <formula>0</formula>
    </cfRule>
  </conditionalFormatting>
  <conditionalFormatting sqref="H12">
    <cfRule type="cellIs" dxfId="113" priority="7" operator="notEqual">
      <formula>0</formula>
    </cfRule>
    <cfRule type="cellIs" dxfId="112" priority="8" operator="greaterThan">
      <formula>0</formula>
    </cfRule>
    <cfRule type="cellIs" dxfId="111" priority="9" operator="notEqual">
      <formula>0</formula>
    </cfRule>
  </conditionalFormatting>
  <conditionalFormatting sqref="G6">
    <cfRule type="cellIs" dxfId="110" priority="4" operator="notEqual">
      <formula>0</formula>
    </cfRule>
    <cfRule type="cellIs" dxfId="109" priority="5" operator="greaterThan">
      <formula>0</formula>
    </cfRule>
    <cfRule type="cellIs" dxfId="108" priority="6" operator="notEqual">
      <formula>0</formula>
    </cfRule>
  </conditionalFormatting>
  <conditionalFormatting sqref="H6">
    <cfRule type="cellIs" dxfId="107" priority="1" operator="notEqual">
      <formula>0</formula>
    </cfRule>
    <cfRule type="cellIs" dxfId="106" priority="2" operator="greaterThan">
      <formula>0</formula>
    </cfRule>
    <cfRule type="cellIs" dxfId="105" priority="3" operator="notEqual">
      <formula>0</formula>
    </cfRule>
  </conditionalFormatting>
  <hyperlinks>
    <hyperlink ref="F1" location="Indice!A1" display="Indice" xr:uid="{00000000-0004-0000-1900-000000000000}"/>
  </hyperlinks>
  <pageMargins left="0.75" right="0.75" top="1" bottom="1" header="0.5" footer="0.5"/>
  <pageSetup orientation="portrait" r:id="rId1"/>
  <headerFooter alignWithMargins="0">
    <oddFooter>&amp;L&amp;1#&amp;"Calibri"&amp;10&amp;K000000Internal</oddFooter>
  </headerFooter>
  <customProperties>
    <customPr name="_pios_id" r:id="rId2"/>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25"/>
  <sheetViews>
    <sheetView showGridLines="0" zoomScale="80" zoomScaleNormal="80" workbookViewId="0">
      <selection activeCell="F1" sqref="F1"/>
    </sheetView>
  </sheetViews>
  <sheetFormatPr defaultColWidth="9.44140625" defaultRowHeight="12.6" x14ac:dyDescent="0.25"/>
  <cols>
    <col min="1" max="1" width="54.5546875" style="5" customWidth="1"/>
    <col min="2" max="5" width="9.5546875" style="5" customWidth="1"/>
    <col min="6" max="6" width="3.5546875" style="5" customWidth="1"/>
    <col min="7" max="7" width="87.5546875" style="5" customWidth="1"/>
    <col min="8" max="16384" width="9.44140625" style="5"/>
  </cols>
  <sheetData>
    <row r="1" spans="1:8" ht="21" customHeight="1" thickBot="1" x14ac:dyDescent="0.3">
      <c r="A1" s="378" t="s">
        <v>503</v>
      </c>
      <c r="B1" s="380"/>
      <c r="C1" s="381"/>
      <c r="D1" s="383"/>
      <c r="E1" s="383"/>
      <c r="F1" s="25" t="s">
        <v>37</v>
      </c>
      <c r="G1" s="4"/>
      <c r="H1" s="4"/>
    </row>
    <row r="2" spans="1:8" ht="14.25" customHeight="1" x14ac:dyDescent="0.25">
      <c r="A2" s="208"/>
      <c r="B2" s="1010" t="s">
        <v>29</v>
      </c>
      <c r="C2" s="1010"/>
      <c r="D2" s="207"/>
      <c r="E2" s="207"/>
      <c r="F2" s="4"/>
      <c r="G2" s="4"/>
      <c r="H2" s="4"/>
    </row>
    <row r="3" spans="1:8" ht="14.25" customHeight="1" x14ac:dyDescent="0.25">
      <c r="A3" s="190" t="s">
        <v>30</v>
      </c>
      <c r="B3" s="210">
        <v>2022</v>
      </c>
      <c r="C3" s="229">
        <v>2023</v>
      </c>
      <c r="D3" s="259" t="s">
        <v>31</v>
      </c>
      <c r="E3" s="155" t="s">
        <v>32</v>
      </c>
      <c r="F3" s="4"/>
      <c r="G3" s="587"/>
      <c r="H3" s="587"/>
    </row>
    <row r="4" spans="1:8" ht="14.25" customHeight="1" x14ac:dyDescent="0.25">
      <c r="A4" s="279" t="s">
        <v>504</v>
      </c>
      <c r="B4" s="249">
        <f>216+5</f>
        <v>221</v>
      </c>
      <c r="C4" s="283">
        <f>222+2</f>
        <v>224</v>
      </c>
      <c r="D4" s="258">
        <f>+C4-B4</f>
        <v>3</v>
      </c>
      <c r="E4" s="246">
        <f>+D4/B4*100</f>
        <v>1.3574660633484164</v>
      </c>
      <c r="F4" s="4"/>
    </row>
    <row r="5" spans="1:8" ht="14.25" customHeight="1" x14ac:dyDescent="0.25">
      <c r="A5" s="279" t="s">
        <v>505</v>
      </c>
      <c r="B5" s="249">
        <v>-17</v>
      </c>
      <c r="C5" s="283">
        <v>-19</v>
      </c>
      <c r="D5" s="249">
        <f>+C5-B5</f>
        <v>-2</v>
      </c>
      <c r="E5" s="256">
        <f>+D5/B5*100</f>
        <v>11.76470588235294</v>
      </c>
      <c r="F5" s="4"/>
      <c r="G5" s="588"/>
      <c r="H5" s="588"/>
    </row>
    <row r="6" spans="1:8" ht="14.25" customHeight="1" x14ac:dyDescent="0.25">
      <c r="A6" s="279" t="s">
        <v>223</v>
      </c>
      <c r="B6" s="247">
        <f>+B4+B5</f>
        <v>204</v>
      </c>
      <c r="C6" s="257">
        <f>+C4+C5</f>
        <v>205</v>
      </c>
      <c r="D6" s="253">
        <f>+C6-B6</f>
        <v>1</v>
      </c>
      <c r="E6" s="227">
        <f>+D6/B6*100</f>
        <v>0.49019607843137253</v>
      </c>
      <c r="F6" s="4"/>
      <c r="G6" s="588"/>
      <c r="H6" s="588"/>
    </row>
    <row r="7" spans="1:8" ht="14.25" customHeight="1" x14ac:dyDescent="0.25">
      <c r="A7" s="279"/>
      <c r="B7" s="249"/>
      <c r="C7" s="283"/>
      <c r="D7" s="255"/>
      <c r="E7" s="256"/>
    </row>
    <row r="8" spans="1:8" ht="14.25" customHeight="1" x14ac:dyDescent="0.25">
      <c r="A8" s="252" t="s">
        <v>224</v>
      </c>
      <c r="B8" s="227">
        <v>23.9</v>
      </c>
      <c r="C8" s="284">
        <v>24.5</v>
      </c>
      <c r="D8" s="227">
        <f>+C8-B8</f>
        <v>0.60000000000000142</v>
      </c>
      <c r="E8" s="227"/>
    </row>
    <row r="9" spans="1:8" ht="14.25" customHeight="1" x14ac:dyDescent="0.25">
      <c r="A9" s="150"/>
      <c r="G9" s="20"/>
      <c r="H9" s="20"/>
    </row>
    <row r="10" spans="1:8" s="14" customFormat="1" x14ac:dyDescent="0.25">
      <c r="F10" s="158" t="s">
        <v>60</v>
      </c>
      <c r="G10" s="356" t="s">
        <v>205</v>
      </c>
      <c r="H10" s="52"/>
    </row>
    <row r="11" spans="1:8" ht="24" customHeight="1" x14ac:dyDescent="0.25">
      <c r="A11" s="1020"/>
      <c r="B11" s="1020"/>
      <c r="C11" s="1020"/>
      <c r="D11" s="1020"/>
      <c r="E11" s="1020"/>
      <c r="F11" s="1020"/>
    </row>
    <row r="12" spans="1:8" ht="13.8" x14ac:dyDescent="0.25">
      <c r="A12" s="25"/>
    </row>
    <row r="20" spans="3:4" x14ac:dyDescent="0.25">
      <c r="C20" s="15"/>
    </row>
    <row r="25" spans="3:4" x14ac:dyDescent="0.25">
      <c r="C25" s="89"/>
      <c r="D25" s="89"/>
    </row>
  </sheetData>
  <mergeCells count="2">
    <mergeCell ref="B2:C2"/>
    <mergeCell ref="A11:F11"/>
  </mergeCells>
  <conditionalFormatting sqref="G5">
    <cfRule type="cellIs" dxfId="104" priority="13" operator="notEqual">
      <formula>0</formula>
    </cfRule>
    <cfRule type="cellIs" dxfId="103" priority="14" operator="greaterThan">
      <formula>0</formula>
    </cfRule>
    <cfRule type="cellIs" dxfId="102" priority="15" operator="notEqual">
      <formula>0</formula>
    </cfRule>
  </conditionalFormatting>
  <conditionalFormatting sqref="H5">
    <cfRule type="cellIs" dxfId="101" priority="10" operator="notEqual">
      <formula>0</formula>
    </cfRule>
    <cfRule type="cellIs" dxfId="100" priority="11" operator="greaterThan">
      <formula>0</formula>
    </cfRule>
    <cfRule type="cellIs" dxfId="99" priority="12" operator="notEqual">
      <formula>0</formula>
    </cfRule>
  </conditionalFormatting>
  <conditionalFormatting sqref="G6">
    <cfRule type="cellIs" dxfId="98" priority="7" operator="notEqual">
      <formula>0</formula>
    </cfRule>
    <cfRule type="cellIs" dxfId="97" priority="8" operator="greaterThan">
      <formula>0</formula>
    </cfRule>
    <cfRule type="cellIs" dxfId="96" priority="9" operator="notEqual">
      <formula>0</formula>
    </cfRule>
  </conditionalFormatting>
  <conditionalFormatting sqref="H6">
    <cfRule type="cellIs" dxfId="95" priority="1" operator="notEqual">
      <formula>0</formula>
    </cfRule>
    <cfRule type="cellIs" dxfId="94" priority="2" operator="greaterThan">
      <formula>0</formula>
    </cfRule>
    <cfRule type="cellIs" dxfId="93" priority="3" operator="notEqual">
      <formula>0</formula>
    </cfRule>
  </conditionalFormatting>
  <hyperlinks>
    <hyperlink ref="F1" location="Indice!A1" display="Indice" xr:uid="{75D6FAA9-265A-4652-BD8F-D35509574C06}"/>
  </hyperlinks>
  <pageMargins left="0.75" right="0.75" top="1" bottom="1" header="0.5" footer="0.5"/>
  <pageSetup orientation="portrait" r:id="rId1"/>
  <headerFooter alignWithMargins="0">
    <oddFooter>&amp;L&amp;1#&amp;"Calibri"&amp;10&amp;K000000Internal</oddFooter>
  </headerFooter>
  <customProperties>
    <customPr name="_pios_id" r:id="rId2"/>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13740-5B1D-4E79-94A4-DD48F2256BF2}">
  <dimension ref="A2:L23"/>
  <sheetViews>
    <sheetView workbookViewId="0">
      <selection activeCell="G2" sqref="G2"/>
    </sheetView>
  </sheetViews>
  <sheetFormatPr defaultColWidth="8.77734375" defaultRowHeight="13.2" x14ac:dyDescent="0.25"/>
  <cols>
    <col min="1" max="1" width="36.77734375" style="715" bestFit="1" customWidth="1"/>
    <col min="2" max="4" width="8.77734375" style="715"/>
    <col min="5" max="5" width="4.21875" style="715" customWidth="1"/>
    <col min="6" max="8" width="8.77734375" style="715"/>
    <col min="9" max="9" width="1.77734375" style="715" customWidth="1"/>
    <col min="10" max="16384" width="8.77734375" style="715"/>
  </cols>
  <sheetData>
    <row r="2" spans="1:12" ht="13.8" x14ac:dyDescent="0.25">
      <c r="L2" s="25" t="s">
        <v>37</v>
      </c>
    </row>
    <row r="3" spans="1:12" ht="13.8" thickBot="1" x14ac:dyDescent="0.3"/>
    <row r="4" spans="1:12" ht="33.6" customHeight="1" x14ac:dyDescent="0.25">
      <c r="A4" s="822"/>
      <c r="B4" s="1021" t="s">
        <v>512</v>
      </c>
      <c r="C4" s="1021"/>
      <c r="D4" s="1021"/>
      <c r="E4" s="822"/>
      <c r="F4" s="1021" t="s">
        <v>513</v>
      </c>
      <c r="G4" s="1021"/>
      <c r="H4" s="1021"/>
      <c r="I4" s="822"/>
      <c r="J4" s="1022" t="s">
        <v>583</v>
      </c>
      <c r="K4" s="1022"/>
    </row>
    <row r="5" spans="1:12" ht="22.8" x14ac:dyDescent="0.25">
      <c r="A5" s="790" t="s">
        <v>30</v>
      </c>
      <c r="B5" s="779" t="s">
        <v>134</v>
      </c>
      <c r="C5" s="823" t="s">
        <v>584</v>
      </c>
      <c r="D5" s="717" t="s">
        <v>585</v>
      </c>
      <c r="E5" s="801"/>
      <c r="F5" s="779" t="s">
        <v>134</v>
      </c>
      <c r="G5" s="823" t="s">
        <v>584</v>
      </c>
      <c r="H5" s="717" t="s">
        <v>585</v>
      </c>
      <c r="I5" s="801"/>
      <c r="J5" s="779" t="s">
        <v>31</v>
      </c>
      <c r="K5" s="779" t="s">
        <v>32</v>
      </c>
    </row>
    <row r="6" spans="1:12" x14ac:dyDescent="0.25">
      <c r="A6" s="780" t="s">
        <v>92</v>
      </c>
      <c r="B6" s="781">
        <v>1338</v>
      </c>
      <c r="C6" s="781"/>
      <c r="D6" s="283">
        <v>1338</v>
      </c>
      <c r="E6" s="781"/>
      <c r="F6" s="781">
        <v>1529</v>
      </c>
      <c r="G6" s="781"/>
      <c r="H6" s="283">
        <v>1529</v>
      </c>
      <c r="I6" s="781"/>
      <c r="J6" s="781">
        <v>191</v>
      </c>
      <c r="K6" s="788">
        <v>14.275037369207771</v>
      </c>
    </row>
    <row r="7" spans="1:12" x14ac:dyDescent="0.25">
      <c r="A7" s="780" t="s">
        <v>94</v>
      </c>
      <c r="B7" s="781">
        <v>66</v>
      </c>
      <c r="C7" s="781"/>
      <c r="D7" s="283">
        <v>66</v>
      </c>
      <c r="E7" s="781"/>
      <c r="F7" s="781">
        <v>44</v>
      </c>
      <c r="G7" s="781"/>
      <c r="H7" s="283">
        <v>44</v>
      </c>
      <c r="I7" s="781"/>
      <c r="J7" s="781">
        <v>-22</v>
      </c>
      <c r="K7" s="788">
        <v>-33.333333333333329</v>
      </c>
    </row>
    <row r="8" spans="1:12" x14ac:dyDescent="0.25">
      <c r="A8" s="782" t="s">
        <v>201</v>
      </c>
      <c r="B8" s="783">
        <v>1404</v>
      </c>
      <c r="C8" s="783"/>
      <c r="D8" s="257">
        <v>1404</v>
      </c>
      <c r="E8" s="783"/>
      <c r="F8" s="783">
        <v>1573</v>
      </c>
      <c r="G8" s="783"/>
      <c r="H8" s="257">
        <v>1573</v>
      </c>
      <c r="I8" s="783"/>
      <c r="J8" s="783">
        <v>169</v>
      </c>
      <c r="K8" s="789">
        <v>12.037037037037036</v>
      </c>
    </row>
    <row r="9" spans="1:12" x14ac:dyDescent="0.25">
      <c r="A9" s="782" t="s">
        <v>586</v>
      </c>
      <c r="B9" s="783">
        <v>276</v>
      </c>
      <c r="C9" s="783"/>
      <c r="D9" s="257">
        <v>276</v>
      </c>
      <c r="E9" s="783"/>
      <c r="F9" s="783">
        <v>521</v>
      </c>
      <c r="G9" s="783"/>
      <c r="H9" s="257">
        <v>521</v>
      </c>
      <c r="I9" s="783"/>
      <c r="J9" s="783">
        <v>245</v>
      </c>
      <c r="K9" s="789">
        <v>88.768115942028984</v>
      </c>
    </row>
    <row r="10" spans="1:12" x14ac:dyDescent="0.25">
      <c r="A10" s="782" t="s">
        <v>517</v>
      </c>
      <c r="B10" s="783">
        <v>1680</v>
      </c>
      <c r="C10" s="783"/>
      <c r="D10" s="257">
        <v>1680</v>
      </c>
      <c r="E10" s="783"/>
      <c r="F10" s="783">
        <v>2094</v>
      </c>
      <c r="G10" s="783"/>
      <c r="H10" s="257">
        <v>2094</v>
      </c>
      <c r="I10" s="783"/>
      <c r="J10" s="783">
        <v>414</v>
      </c>
      <c r="K10" s="789">
        <v>24.642857142857146</v>
      </c>
    </row>
    <row r="11" spans="1:12" ht="13.8" x14ac:dyDescent="0.3">
      <c r="A11" s="784" t="s">
        <v>587</v>
      </c>
      <c r="B11" s="781">
        <v>-284</v>
      </c>
      <c r="C11" s="781">
        <v>16</v>
      </c>
      <c r="D11" s="283">
        <v>-268</v>
      </c>
      <c r="E11" s="781"/>
      <c r="F11" s="781">
        <v>-405</v>
      </c>
      <c r="G11" s="781">
        <v>8</v>
      </c>
      <c r="H11" s="283">
        <v>-397</v>
      </c>
      <c r="I11" s="781"/>
      <c r="J11" s="824">
        <v>-129</v>
      </c>
      <c r="K11" s="825">
        <v>48.134328358208954</v>
      </c>
    </row>
    <row r="12" spans="1:12" ht="13.8" x14ac:dyDescent="0.3">
      <c r="A12" s="784" t="s">
        <v>519</v>
      </c>
      <c r="B12" s="781">
        <v>-257</v>
      </c>
      <c r="C12" s="781"/>
      <c r="D12" s="283">
        <v>-257</v>
      </c>
      <c r="E12" s="781"/>
      <c r="F12" s="781">
        <v>-476</v>
      </c>
      <c r="G12" s="781"/>
      <c r="H12" s="283">
        <v>-476</v>
      </c>
      <c r="I12" s="781"/>
      <c r="J12" s="824">
        <v>-219</v>
      </c>
      <c r="K12" s="825">
        <v>85.214007782101163</v>
      </c>
    </row>
    <row r="13" spans="1:12" x14ac:dyDescent="0.25">
      <c r="A13" s="782" t="s">
        <v>520</v>
      </c>
      <c r="B13" s="783">
        <v>-541</v>
      </c>
      <c r="C13" s="783">
        <v>16</v>
      </c>
      <c r="D13" s="257">
        <v>-525</v>
      </c>
      <c r="E13" s="783"/>
      <c r="F13" s="783">
        <v>-881</v>
      </c>
      <c r="G13" s="783">
        <v>8</v>
      </c>
      <c r="H13" s="257">
        <v>-873</v>
      </c>
      <c r="I13" s="783"/>
      <c r="J13" s="783">
        <v>-348</v>
      </c>
      <c r="K13" s="789">
        <v>66.285714285714278</v>
      </c>
    </row>
    <row r="14" spans="1:12" x14ac:dyDescent="0.25">
      <c r="A14" s="785" t="s">
        <v>145</v>
      </c>
      <c r="B14" s="783">
        <v>1139</v>
      </c>
      <c r="C14" s="783">
        <v>16</v>
      </c>
      <c r="D14" s="257">
        <v>1155</v>
      </c>
      <c r="E14" s="783"/>
      <c r="F14" s="783">
        <v>1213</v>
      </c>
      <c r="G14" s="783">
        <v>8</v>
      </c>
      <c r="H14" s="257">
        <v>1221</v>
      </c>
      <c r="I14" s="783"/>
      <c r="J14" s="783">
        <v>66</v>
      </c>
      <c r="K14" s="789">
        <v>5.7142857142857144</v>
      </c>
    </row>
    <row r="15" spans="1:12" x14ac:dyDescent="0.25">
      <c r="A15" s="780" t="s">
        <v>146</v>
      </c>
      <c r="B15" s="781">
        <v>-432</v>
      </c>
      <c r="C15" s="781">
        <v>5</v>
      </c>
      <c r="D15" s="283">
        <v>-427</v>
      </c>
      <c r="E15" s="781"/>
      <c r="F15" s="781">
        <v>-455</v>
      </c>
      <c r="G15" s="781"/>
      <c r="H15" s="283">
        <v>-455</v>
      </c>
      <c r="I15" s="781"/>
      <c r="J15" s="781">
        <v>-28</v>
      </c>
      <c r="K15" s="788">
        <v>6.557377049180328</v>
      </c>
    </row>
    <row r="16" spans="1:12" x14ac:dyDescent="0.25">
      <c r="A16" s="785" t="s">
        <v>588</v>
      </c>
      <c r="B16" s="783">
        <v>707</v>
      </c>
      <c r="C16" s="783">
        <v>21</v>
      </c>
      <c r="D16" s="257">
        <v>728</v>
      </c>
      <c r="E16" s="783"/>
      <c r="F16" s="783">
        <v>758</v>
      </c>
      <c r="G16" s="783">
        <v>8</v>
      </c>
      <c r="H16" s="257">
        <v>766</v>
      </c>
      <c r="I16" s="783"/>
      <c r="J16" s="783">
        <v>38</v>
      </c>
      <c r="K16" s="789">
        <v>5.2197802197802199</v>
      </c>
    </row>
    <row r="17" spans="1:11" x14ac:dyDescent="0.25">
      <c r="A17" s="780" t="s">
        <v>148</v>
      </c>
      <c r="B17" s="781">
        <v>-68</v>
      </c>
      <c r="C17" s="781">
        <v>17</v>
      </c>
      <c r="D17" s="283">
        <v>-51</v>
      </c>
      <c r="E17" s="781"/>
      <c r="F17" s="781">
        <v>-87</v>
      </c>
      <c r="G17" s="781">
        <v>0</v>
      </c>
      <c r="H17" s="283">
        <v>-87</v>
      </c>
      <c r="I17" s="781"/>
      <c r="J17" s="781">
        <v>-36</v>
      </c>
      <c r="K17" s="788">
        <v>70.588235294117652</v>
      </c>
    </row>
    <row r="18" spans="1:11" x14ac:dyDescent="0.25">
      <c r="A18" s="780" t="s">
        <v>589</v>
      </c>
      <c r="B18" s="781">
        <v>249</v>
      </c>
      <c r="C18" s="781">
        <v>-73</v>
      </c>
      <c r="D18" s="283">
        <v>176</v>
      </c>
      <c r="E18" s="781"/>
      <c r="F18" s="781">
        <v>242</v>
      </c>
      <c r="G18" s="781">
        <v>-83</v>
      </c>
      <c r="H18" s="283">
        <v>159</v>
      </c>
      <c r="I18" s="781"/>
      <c r="J18" s="781">
        <v>-17</v>
      </c>
      <c r="K18" s="788">
        <v>-9.6590909090909083</v>
      </c>
    </row>
    <row r="19" spans="1:11" x14ac:dyDescent="0.25">
      <c r="A19" s="785" t="s">
        <v>150</v>
      </c>
      <c r="B19" s="786">
        <v>888</v>
      </c>
      <c r="C19" s="786">
        <v>-35</v>
      </c>
      <c r="D19" s="257">
        <v>853</v>
      </c>
      <c r="E19" s="783"/>
      <c r="F19" s="786">
        <v>913</v>
      </c>
      <c r="G19" s="786">
        <v>-75</v>
      </c>
      <c r="H19" s="257">
        <v>838</v>
      </c>
      <c r="I19" s="783"/>
      <c r="J19" s="783">
        <v>-15</v>
      </c>
      <c r="K19" s="789">
        <v>-1.7584994138335288</v>
      </c>
    </row>
    <row r="20" spans="1:11" x14ac:dyDescent="0.25">
      <c r="A20" s="780" t="s">
        <v>18</v>
      </c>
      <c r="B20" s="781">
        <v>-199</v>
      </c>
      <c r="C20" s="781">
        <v>-5</v>
      </c>
      <c r="D20" s="283">
        <v>-204</v>
      </c>
      <c r="E20" s="781"/>
      <c r="F20" s="781">
        <v>-203</v>
      </c>
      <c r="G20" s="781">
        <v>-2</v>
      </c>
      <c r="H20" s="283">
        <v>-205</v>
      </c>
      <c r="I20" s="781"/>
      <c r="J20" s="781">
        <v>-1</v>
      </c>
      <c r="K20" s="788">
        <v>0.49019607843137253</v>
      </c>
    </row>
    <row r="21" spans="1:11" x14ac:dyDescent="0.25">
      <c r="A21" s="785" t="s">
        <v>256</v>
      </c>
      <c r="B21" s="786">
        <v>689</v>
      </c>
      <c r="C21" s="786">
        <v>-40</v>
      </c>
      <c r="D21" s="257">
        <v>649</v>
      </c>
      <c r="E21" s="783"/>
      <c r="F21" s="786">
        <v>710</v>
      </c>
      <c r="G21" s="786">
        <v>-77</v>
      </c>
      <c r="H21" s="257">
        <v>633</v>
      </c>
      <c r="I21" s="783"/>
      <c r="J21" s="783">
        <v>-16</v>
      </c>
      <c r="K21" s="789">
        <v>-2.4653312788906012</v>
      </c>
    </row>
    <row r="22" spans="1:11" x14ac:dyDescent="0.25">
      <c r="A22" s="784" t="s">
        <v>521</v>
      </c>
      <c r="B22" s="786">
        <v>686</v>
      </c>
      <c r="C22" s="786">
        <v>-40</v>
      </c>
      <c r="D22" s="257">
        <v>646</v>
      </c>
      <c r="E22" s="783"/>
      <c r="F22" s="786">
        <v>698</v>
      </c>
      <c r="G22" s="786">
        <v>-77</v>
      </c>
      <c r="H22" s="257">
        <v>621</v>
      </c>
      <c r="I22" s="783"/>
      <c r="J22" s="783">
        <v>-25</v>
      </c>
      <c r="K22" s="789">
        <v>-3.8699690402476783</v>
      </c>
    </row>
    <row r="23" spans="1:11" ht="17.100000000000001" customHeight="1" x14ac:dyDescent="0.25">
      <c r="A23" s="787" t="s">
        <v>522</v>
      </c>
      <c r="B23" s="786">
        <v>3</v>
      </c>
      <c r="C23" s="786"/>
      <c r="D23" s="257">
        <v>3</v>
      </c>
      <c r="E23" s="783"/>
      <c r="F23" s="786">
        <v>12</v>
      </c>
      <c r="G23" s="786"/>
      <c r="H23" s="257">
        <v>12</v>
      </c>
      <c r="I23" s="783"/>
      <c r="J23" s="783">
        <v>9</v>
      </c>
      <c r="K23" s="789">
        <v>300</v>
      </c>
    </row>
  </sheetData>
  <mergeCells count="3">
    <mergeCell ref="B4:D4"/>
    <mergeCell ref="F4:H4"/>
    <mergeCell ref="J4:K4"/>
  </mergeCells>
  <hyperlinks>
    <hyperlink ref="L2" location="Indice!A1" display="Indice" xr:uid="{B10D8348-8A72-43CE-8BC0-A6E1E55F0B2F}"/>
  </hyperlinks>
  <pageMargins left="0.7" right="0.7" top="0.75" bottom="0.75" header="0.3" footer="0.3"/>
  <pageSetup paperSize="9" orientation="portrait" r:id="rId1"/>
  <headerFooter>
    <oddFooter>&amp;L&amp;1#&amp;"Calibri"&amp;10&amp;K000000Internal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F23"/>
  <sheetViews>
    <sheetView showGridLines="0" zoomScale="80" zoomScaleNormal="80" workbookViewId="0"/>
  </sheetViews>
  <sheetFormatPr defaultColWidth="9.44140625" defaultRowHeight="13.8" x14ac:dyDescent="0.25"/>
  <cols>
    <col min="1" max="1" width="54.5546875" style="26" customWidth="1"/>
    <col min="2" max="3" width="9.5546875" style="26" customWidth="1"/>
    <col min="4" max="4" width="9.5546875" style="32" customWidth="1"/>
    <col min="5" max="5" width="9.5546875" style="26" customWidth="1"/>
    <col min="6" max="6" width="4" style="26" customWidth="1"/>
    <col min="7" max="7" width="12.44140625" style="27" customWidth="1"/>
    <col min="8" max="136" width="9.44140625" style="27"/>
    <col min="137" max="16384" width="9.44140625" style="26"/>
  </cols>
  <sheetData>
    <row r="1" spans="1:136" ht="18.600000000000001" thickBot="1" x14ac:dyDescent="0.4">
      <c r="A1" s="378" t="s">
        <v>2</v>
      </c>
      <c r="B1" s="379"/>
      <c r="C1" s="379"/>
      <c r="D1" s="379"/>
      <c r="E1" s="379"/>
      <c r="F1" s="25" t="s">
        <v>37</v>
      </c>
    </row>
    <row r="2" spans="1:136" ht="14.25" customHeight="1" x14ac:dyDescent="0.25">
      <c r="A2" s="21"/>
      <c r="B2" s="1003" t="s">
        <v>29</v>
      </c>
      <c r="C2" s="1003"/>
      <c r="D2" s="208"/>
      <c r="E2" s="208"/>
      <c r="G2" s="671"/>
      <c r="H2" s="672"/>
      <c r="I2" s="671"/>
    </row>
    <row r="3" spans="1:136" ht="14.25" customHeight="1" x14ac:dyDescent="0.25">
      <c r="A3" s="151" t="s">
        <v>30</v>
      </c>
      <c r="B3" s="163">
        <v>2022</v>
      </c>
      <c r="C3" s="165">
        <v>2023</v>
      </c>
      <c r="D3" s="155" t="s">
        <v>31</v>
      </c>
      <c r="E3" s="155" t="s">
        <v>32</v>
      </c>
      <c r="F3" s="27"/>
      <c r="G3" s="671"/>
      <c r="H3" s="673"/>
      <c r="I3" s="671"/>
      <c r="EF3" s="26"/>
    </row>
    <row r="4" spans="1:136" ht="14.25" customHeight="1" x14ac:dyDescent="0.25">
      <c r="A4" s="152" t="s">
        <v>46</v>
      </c>
      <c r="B4" s="515">
        <v>537</v>
      </c>
      <c r="C4" s="248">
        <v>714</v>
      </c>
      <c r="D4" s="515">
        <f t="shared" ref="D4:D9" si="0">+C4-B4</f>
        <v>177</v>
      </c>
      <c r="E4" s="193">
        <f t="shared" ref="E4:E8" si="1">+D4/B4*100</f>
        <v>32.960893854748605</v>
      </c>
      <c r="F4" s="27"/>
      <c r="G4" s="671"/>
      <c r="H4" s="674"/>
      <c r="I4" s="671"/>
      <c r="EF4" s="26"/>
    </row>
    <row r="5" spans="1:136" ht="14.25" customHeight="1" x14ac:dyDescent="0.25">
      <c r="A5" s="152" t="s">
        <v>47</v>
      </c>
      <c r="B5" s="515">
        <v>20682</v>
      </c>
      <c r="C5" s="248">
        <v>22289</v>
      </c>
      <c r="D5" s="515">
        <f t="shared" si="0"/>
        <v>1607</v>
      </c>
      <c r="E5" s="193">
        <f t="shared" si="1"/>
        <v>7.7700415820520261</v>
      </c>
      <c r="F5" s="27"/>
      <c r="G5" s="671"/>
      <c r="H5" s="674"/>
      <c r="I5" s="671"/>
      <c r="EF5" s="26"/>
    </row>
    <row r="6" spans="1:136" ht="14.25" customHeight="1" x14ac:dyDescent="0.25">
      <c r="A6" s="206" t="s">
        <v>48</v>
      </c>
      <c r="B6" s="515">
        <v>7860</v>
      </c>
      <c r="C6" s="248">
        <v>7680</v>
      </c>
      <c r="D6" s="515">
        <f>+C6-B6</f>
        <v>-180</v>
      </c>
      <c r="E6" s="193">
        <f>+D6/B6*100</f>
        <v>-2.2900763358778624</v>
      </c>
      <c r="F6" s="27"/>
      <c r="G6" s="671"/>
      <c r="H6" s="674"/>
      <c r="I6" s="671"/>
      <c r="EF6" s="26"/>
    </row>
    <row r="7" spans="1:136" ht="14.25" customHeight="1" x14ac:dyDescent="0.25">
      <c r="A7" s="206" t="s">
        <v>49</v>
      </c>
      <c r="B7" s="515">
        <v>7806</v>
      </c>
      <c r="C7" s="248">
        <v>7614</v>
      </c>
      <c r="D7" s="515">
        <f>+C7-B7</f>
        <v>-192</v>
      </c>
      <c r="E7" s="193">
        <f>+D7/B7*100</f>
        <v>-2.4596464258262873</v>
      </c>
      <c r="F7" s="27"/>
      <c r="G7" s="671"/>
      <c r="H7" s="674"/>
      <c r="I7" s="671"/>
      <c r="EF7" s="26"/>
    </row>
    <row r="8" spans="1:136" ht="14.25" customHeight="1" x14ac:dyDescent="0.25">
      <c r="A8" s="152" t="s">
        <v>50</v>
      </c>
      <c r="B8" s="515">
        <v>12822</v>
      </c>
      <c r="C8" s="248">
        <v>14609</v>
      </c>
      <c r="D8" s="515">
        <f t="shared" si="0"/>
        <v>1787</v>
      </c>
      <c r="E8" s="193">
        <f t="shared" si="1"/>
        <v>13.936983309936046</v>
      </c>
      <c r="F8" s="27"/>
      <c r="G8" s="671"/>
      <c r="H8" s="674"/>
      <c r="I8" s="671"/>
      <c r="EF8" s="26"/>
    </row>
    <row r="9" spans="1:136" ht="14.25" customHeight="1" x14ac:dyDescent="0.25">
      <c r="A9" s="152" t="s">
        <v>51</v>
      </c>
      <c r="B9" s="515">
        <v>1749</v>
      </c>
      <c r="C9" s="248">
        <v>-1743</v>
      </c>
      <c r="D9" s="515">
        <f t="shared" si="0"/>
        <v>-3492</v>
      </c>
      <c r="E9" s="193"/>
      <c r="F9" s="27"/>
      <c r="G9" s="671"/>
      <c r="H9" s="674"/>
      <c r="I9" s="671"/>
      <c r="EF9" s="26"/>
    </row>
    <row r="10" spans="1:136" x14ac:dyDescent="0.25">
      <c r="A10" s="24"/>
      <c r="B10" s="28"/>
      <c r="C10" s="29"/>
      <c r="D10" s="29"/>
      <c r="E10" s="30"/>
      <c r="F10" s="27"/>
      <c r="G10" s="671"/>
      <c r="H10" s="674"/>
      <c r="I10" s="671"/>
      <c r="EF10" s="26"/>
    </row>
    <row r="11" spans="1:136" s="20" customFormat="1" ht="12.75" customHeight="1" x14ac:dyDescent="0.25">
      <c r="A11" s="24"/>
      <c r="G11" s="675"/>
      <c r="H11" s="674"/>
      <c r="I11" s="675"/>
      <c r="J11" s="24"/>
      <c r="K11" s="24"/>
      <c r="L11" s="24"/>
      <c r="M11" s="24"/>
      <c r="N11" s="24"/>
      <c r="O11" s="12"/>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c r="ED11" s="24"/>
      <c r="EE11" s="24"/>
      <c r="EF11" s="24"/>
    </row>
    <row r="12" spans="1:136" s="20" customFormat="1" x14ac:dyDescent="0.25">
      <c r="A12" s="121"/>
      <c r="F12" s="410"/>
      <c r="G12" s="676"/>
      <c r="H12" s="676"/>
      <c r="I12" s="675"/>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row>
    <row r="13" spans="1:136" s="20" customFormat="1" ht="11.4" x14ac:dyDescent="0.25">
      <c r="D13" s="31"/>
      <c r="G13" s="675"/>
      <c r="H13" s="675"/>
      <c r="I13" s="675"/>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row>
    <row r="14" spans="1:136" x14ac:dyDescent="0.25">
      <c r="G14" s="158"/>
    </row>
    <row r="15" spans="1:136" x14ac:dyDescent="0.25">
      <c r="A15" s="20"/>
    </row>
    <row r="23" spans="3:3" x14ac:dyDescent="0.25">
      <c r="C23" s="13"/>
    </row>
  </sheetData>
  <mergeCells count="1">
    <mergeCell ref="B2:C2"/>
  </mergeCells>
  <conditionalFormatting sqref="H4:H11">
    <cfRule type="cellIs" dxfId="398" priority="1" operator="notEqual">
      <formula>0</formula>
    </cfRule>
    <cfRule type="cellIs" dxfId="397" priority="2" operator="greaterThan">
      <formula>0</formula>
    </cfRule>
    <cfRule type="cellIs" dxfId="396" priority="3" operator="notEqual">
      <formula>0</formula>
    </cfRule>
  </conditionalFormatting>
  <hyperlinks>
    <hyperlink ref="F1" location="Indice!A1" display="Indice" xr:uid="{33C56C56-C613-4634-BFEC-1CD77E23A867}"/>
  </hyperlinks>
  <pageMargins left="0.75" right="0.75" top="1" bottom="1" header="0.5" footer="0.5"/>
  <pageSetup orientation="portrait" r:id="rId1"/>
  <headerFooter alignWithMargins="0">
    <oddFooter>&amp;L&amp;1#&amp;"Calibri"&amp;10&amp;K000000Internal</oddFooter>
  </headerFooter>
  <customProperties>
    <customPr name="_pios_i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D4CE2-C358-41D1-970C-DFFCBC90DC37}">
  <dimension ref="A1:G24"/>
  <sheetViews>
    <sheetView workbookViewId="0">
      <selection activeCell="G2" sqref="G2"/>
    </sheetView>
  </sheetViews>
  <sheetFormatPr defaultColWidth="8.5546875" defaultRowHeight="13.2" x14ac:dyDescent="0.25"/>
  <cols>
    <col min="1" max="1" width="36.21875" style="715" customWidth="1"/>
    <col min="2" max="16384" width="8.5546875" style="715"/>
  </cols>
  <sheetData>
    <row r="1" spans="1:7" ht="13.8" thickBot="1" x14ac:dyDescent="0.3">
      <c r="A1" s="728" t="s">
        <v>523</v>
      </c>
      <c r="B1" s="729"/>
      <c r="C1" s="730"/>
      <c r="D1" s="730"/>
      <c r="E1" s="730"/>
    </row>
    <row r="2" spans="1:7" ht="13.8" x14ac:dyDescent="0.25">
      <c r="A2" s="756"/>
      <c r="B2" s="1023" t="s">
        <v>29</v>
      </c>
      <c r="C2" s="1023"/>
      <c r="D2" s="800"/>
      <c r="E2" s="800"/>
      <c r="G2" s="25" t="s">
        <v>37</v>
      </c>
    </row>
    <row r="3" spans="1:7" x14ac:dyDescent="0.25">
      <c r="A3" s="790" t="s">
        <v>30</v>
      </c>
      <c r="B3" s="779">
        <v>2022</v>
      </c>
      <c r="C3" s="229">
        <v>2023</v>
      </c>
      <c r="D3" s="801" t="s">
        <v>31</v>
      </c>
      <c r="E3" s="801" t="s">
        <v>32</v>
      </c>
    </row>
    <row r="4" spans="1:7" x14ac:dyDescent="0.25">
      <c r="A4" s="791" t="s">
        <v>145</v>
      </c>
      <c r="B4" s="792">
        <v>1139</v>
      </c>
      <c r="C4" s="724">
        <v>1213</v>
      </c>
      <c r="D4" s="792">
        <f>+C4-B4</f>
        <v>74</v>
      </c>
      <c r="E4" s="802">
        <f t="shared" ref="E4" si="0">+D4/B4*100</f>
        <v>6.4969271290605795</v>
      </c>
    </row>
    <row r="5" spans="1:7" x14ac:dyDescent="0.25">
      <c r="A5" s="793" t="s">
        <v>524</v>
      </c>
      <c r="B5" s="794"/>
      <c r="C5" s="725"/>
      <c r="D5" s="803"/>
      <c r="E5" s="803"/>
    </row>
    <row r="6" spans="1:7" x14ac:dyDescent="0.25">
      <c r="A6" s="795" t="s">
        <v>525</v>
      </c>
      <c r="B6" s="796"/>
      <c r="C6" s="726">
        <v>8</v>
      </c>
      <c r="D6" s="796">
        <f>+C6-B6</f>
        <v>8</v>
      </c>
      <c r="E6" s="802"/>
    </row>
    <row r="7" spans="1:7" x14ac:dyDescent="0.25">
      <c r="A7" s="797" t="s">
        <v>526</v>
      </c>
      <c r="B7" s="796">
        <v>8</v>
      </c>
      <c r="C7" s="726"/>
      <c r="D7" s="796">
        <f>+C7-B7</f>
        <v>-8</v>
      </c>
      <c r="E7" s="802">
        <f>+D7/B7*100</f>
        <v>-100</v>
      </c>
    </row>
    <row r="8" spans="1:7" x14ac:dyDescent="0.25">
      <c r="A8" s="797" t="s">
        <v>527</v>
      </c>
      <c r="B8" s="796">
        <v>6</v>
      </c>
      <c r="C8" s="726"/>
      <c r="D8" s="796">
        <f>+C8-B8</f>
        <v>-6</v>
      </c>
      <c r="E8" s="802">
        <f>+D8/B8*100</f>
        <v>-100</v>
      </c>
    </row>
    <row r="9" spans="1:7" x14ac:dyDescent="0.25">
      <c r="A9" s="797" t="s">
        <v>528</v>
      </c>
      <c r="B9" s="796">
        <v>2</v>
      </c>
      <c r="C9" s="726"/>
      <c r="D9" s="796">
        <f>+C9-B9</f>
        <v>-2</v>
      </c>
      <c r="E9" s="802">
        <f>+D9/B9*100</f>
        <v>-100</v>
      </c>
    </row>
    <row r="10" spans="1:7" x14ac:dyDescent="0.25">
      <c r="A10" s="791" t="s">
        <v>529</v>
      </c>
      <c r="B10" s="798">
        <f>+B4+B6+B7+B8+B9</f>
        <v>1155</v>
      </c>
      <c r="C10" s="724">
        <f>+C4+C6+C8+C9</f>
        <v>1221</v>
      </c>
      <c r="D10" s="792">
        <f>+C10-B10</f>
        <v>66</v>
      </c>
      <c r="E10" s="804">
        <f>+D10/B10*100</f>
        <v>5.7142857142857144</v>
      </c>
    </row>
    <row r="11" spans="1:7" x14ac:dyDescent="0.25">
      <c r="A11" s="793" t="s">
        <v>524</v>
      </c>
      <c r="B11" s="798"/>
      <c r="C11" s="724"/>
      <c r="D11" s="792"/>
      <c r="E11" s="802"/>
    </row>
    <row r="12" spans="1:7" x14ac:dyDescent="0.25">
      <c r="A12" s="797" t="s">
        <v>530</v>
      </c>
      <c r="B12" s="796">
        <v>5</v>
      </c>
      <c r="C12" s="726"/>
      <c r="D12" s="796">
        <f>+C12-B12</f>
        <v>-5</v>
      </c>
      <c r="E12" s="802">
        <f>+D12/B12*100</f>
        <v>-100</v>
      </c>
    </row>
    <row r="13" spans="1:7" x14ac:dyDescent="0.25">
      <c r="A13" s="791" t="s">
        <v>178</v>
      </c>
      <c r="B13" s="792">
        <f>+B10+B12</f>
        <v>1160</v>
      </c>
      <c r="C13" s="724">
        <f>+C10+C12</f>
        <v>1221</v>
      </c>
      <c r="D13" s="792">
        <f>+C13-B13</f>
        <v>61</v>
      </c>
      <c r="E13" s="804">
        <f>+D13/B13*100</f>
        <v>5.2586206896551726</v>
      </c>
    </row>
    <row r="14" spans="1:7" x14ac:dyDescent="0.25">
      <c r="A14" s="797"/>
      <c r="B14" s="796"/>
      <c r="C14" s="726"/>
      <c r="D14" s="796"/>
      <c r="E14" s="802"/>
    </row>
    <row r="15" spans="1:7" x14ac:dyDescent="0.25">
      <c r="A15" s="791" t="s">
        <v>256</v>
      </c>
      <c r="B15" s="792">
        <v>689</v>
      </c>
      <c r="C15" s="724">
        <v>710</v>
      </c>
      <c r="D15" s="792">
        <f>+C15-B15</f>
        <v>21</v>
      </c>
      <c r="E15" s="804">
        <f>+D15/B15*100</f>
        <v>3.0478955007256894</v>
      </c>
    </row>
    <row r="16" spans="1:7" ht="13.8" x14ac:dyDescent="0.3">
      <c r="A16" s="793" t="s">
        <v>531</v>
      </c>
      <c r="B16" s="799"/>
      <c r="C16" s="727"/>
      <c r="D16" s="799"/>
      <c r="E16" s="805"/>
    </row>
    <row r="17" spans="1:5" x14ac:dyDescent="0.25">
      <c r="A17" s="797" t="s">
        <v>532</v>
      </c>
      <c r="B17" s="796">
        <f>+B6+B8+B9+B12+B7</f>
        <v>21</v>
      </c>
      <c r="C17" s="726">
        <f>+C6+C8+C9+C12+C7</f>
        <v>8</v>
      </c>
      <c r="D17" s="796">
        <f t="shared" ref="D17:D24" si="1">+C17-B17</f>
        <v>-13</v>
      </c>
      <c r="E17" s="802">
        <f>+D17/B17*100</f>
        <v>-61.904761904761905</v>
      </c>
    </row>
    <row r="18" spans="1:5" x14ac:dyDescent="0.25">
      <c r="A18" s="795" t="s">
        <v>533</v>
      </c>
      <c r="B18" s="796">
        <v>-73</v>
      </c>
      <c r="C18" s="726">
        <v>-76</v>
      </c>
      <c r="D18" s="796">
        <f t="shared" si="1"/>
        <v>-3</v>
      </c>
      <c r="E18" s="802">
        <f>+D18/B18*100</f>
        <v>4.10958904109589</v>
      </c>
    </row>
    <row r="19" spans="1:5" x14ac:dyDescent="0.25">
      <c r="A19" s="795" t="s">
        <v>534</v>
      </c>
      <c r="B19" s="796"/>
      <c r="C19" s="726">
        <v>-7</v>
      </c>
      <c r="D19" s="796">
        <f t="shared" si="1"/>
        <v>-7</v>
      </c>
      <c r="E19" s="802"/>
    </row>
    <row r="20" spans="1:5" x14ac:dyDescent="0.25">
      <c r="A20" s="797" t="s">
        <v>535</v>
      </c>
      <c r="B20" s="796">
        <v>17</v>
      </c>
      <c r="C20" s="726"/>
      <c r="D20" s="796">
        <f t="shared" si="1"/>
        <v>-17</v>
      </c>
      <c r="E20" s="802">
        <f>+D20/B20*100</f>
        <v>-100</v>
      </c>
    </row>
    <row r="21" spans="1:5" x14ac:dyDescent="0.25">
      <c r="A21" s="795" t="s">
        <v>536</v>
      </c>
      <c r="B21" s="796">
        <f>-4+1-1-1</f>
        <v>-5</v>
      </c>
      <c r="C21" s="726">
        <v>-2</v>
      </c>
      <c r="D21" s="796">
        <f t="shared" si="1"/>
        <v>3</v>
      </c>
      <c r="E21" s="802">
        <f>+D21/B21*100</f>
        <v>-60</v>
      </c>
    </row>
    <row r="22" spans="1:5" x14ac:dyDescent="0.25">
      <c r="A22" s="791" t="s">
        <v>537</v>
      </c>
      <c r="B22" s="792">
        <f>+B15+B17+B20+B18+B19+B21</f>
        <v>649</v>
      </c>
      <c r="C22" s="724">
        <f>+C15+C17+C20+C18+C19+C21</f>
        <v>633</v>
      </c>
      <c r="D22" s="792">
        <f t="shared" si="1"/>
        <v>-16</v>
      </c>
      <c r="E22" s="804">
        <f>+D22/B22*100</f>
        <v>-2.4653312788906012</v>
      </c>
    </row>
    <row r="23" spans="1:5" x14ac:dyDescent="0.25">
      <c r="A23" s="795" t="s">
        <v>383</v>
      </c>
      <c r="B23" s="796">
        <v>3</v>
      </c>
      <c r="C23" s="726">
        <v>12</v>
      </c>
      <c r="D23" s="796">
        <f t="shared" si="1"/>
        <v>9</v>
      </c>
      <c r="E23" s="802"/>
    </row>
    <row r="24" spans="1:5" x14ac:dyDescent="0.25">
      <c r="A24" s="791" t="s">
        <v>538</v>
      </c>
      <c r="B24" s="792">
        <f>+B22-B23</f>
        <v>646</v>
      </c>
      <c r="C24" s="724">
        <f>+C22-C23</f>
        <v>621</v>
      </c>
      <c r="D24" s="792">
        <f t="shared" si="1"/>
        <v>-25</v>
      </c>
      <c r="E24" s="804">
        <f>+D24/B24*100</f>
        <v>-3.8699690402476783</v>
      </c>
    </row>
  </sheetData>
  <mergeCells count="1">
    <mergeCell ref="B2:C2"/>
  </mergeCells>
  <hyperlinks>
    <hyperlink ref="G2" location="Indice!A1" display="Indice" xr:uid="{FE83EEE8-1C35-4B66-80A1-16040590EEDE}"/>
  </hyperlinks>
  <pageMargins left="0.7" right="0.7" top="0.75" bottom="0.75" header="0.3" footer="0.3"/>
  <pageSetup paperSize="9" orientation="portrait" r:id="rId1"/>
  <headerFooter>
    <oddFooter>&amp;L&amp;1#&amp;"Calibri"&amp;10&amp;K000000Internal</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EB87E-2261-483D-956C-B2F2EE3501A9}">
  <dimension ref="A1:G25"/>
  <sheetViews>
    <sheetView zoomScale="80" zoomScaleNormal="80" workbookViewId="0">
      <selection activeCell="F2" sqref="F2"/>
    </sheetView>
  </sheetViews>
  <sheetFormatPr defaultColWidth="8.5546875" defaultRowHeight="13.2" x14ac:dyDescent="0.25"/>
  <cols>
    <col min="1" max="1" width="48.5546875" style="715" customWidth="1"/>
    <col min="2" max="2" width="10.77734375" style="715" customWidth="1"/>
    <col min="3" max="4" width="8.5546875" style="715"/>
    <col min="5" max="5" width="8.5546875" style="715" customWidth="1"/>
    <col min="6" max="6" width="4.5546875" style="715" customWidth="1"/>
    <col min="7" max="7" width="92.5546875" style="715" customWidth="1"/>
    <col min="8" max="16384" width="8.5546875" style="715"/>
  </cols>
  <sheetData>
    <row r="1" spans="1:6" ht="13.8" thickBot="1" x14ac:dyDescent="0.3">
      <c r="A1" s="728" t="s">
        <v>225</v>
      </c>
      <c r="B1" s="729"/>
      <c r="C1" s="730"/>
      <c r="D1" s="730"/>
    </row>
    <row r="2" spans="1:6" ht="13.8" x14ac:dyDescent="0.25">
      <c r="A2" s="738" t="s">
        <v>30</v>
      </c>
      <c r="B2" s="739" t="s">
        <v>254</v>
      </c>
      <c r="C2" s="732" t="s">
        <v>255</v>
      </c>
      <c r="D2" s="731" t="s">
        <v>228</v>
      </c>
      <c r="F2" s="25" t="s">
        <v>37</v>
      </c>
    </row>
    <row r="3" spans="1:6" x14ac:dyDescent="0.25">
      <c r="A3" s="740" t="s">
        <v>229</v>
      </c>
      <c r="B3" s="741">
        <f>+B4+B6+B7+B8+B9+B10</f>
        <v>21562</v>
      </c>
      <c r="C3" s="292">
        <f>+C4+C6+C7+C8+C9+C10</f>
        <v>22257</v>
      </c>
      <c r="D3" s="733">
        <f t="shared" ref="D3:D12" si="0">+C3-B3</f>
        <v>695</v>
      </c>
    </row>
    <row r="4" spans="1:6" x14ac:dyDescent="0.25">
      <c r="A4" s="742" t="s">
        <v>230</v>
      </c>
      <c r="B4" s="743">
        <v>17859</v>
      </c>
      <c r="C4" s="499">
        <v>18120</v>
      </c>
      <c r="D4" s="734">
        <f t="shared" si="0"/>
        <v>261</v>
      </c>
    </row>
    <row r="5" spans="1:6" ht="13.8" x14ac:dyDescent="0.3">
      <c r="A5" s="744" t="s">
        <v>231</v>
      </c>
      <c r="B5" s="745">
        <v>33</v>
      </c>
      <c r="C5" s="736">
        <v>43</v>
      </c>
      <c r="D5" s="735">
        <f t="shared" si="0"/>
        <v>10</v>
      </c>
    </row>
    <row r="6" spans="1:6" ht="11.55" customHeight="1" x14ac:dyDescent="0.25">
      <c r="A6" s="746" t="s">
        <v>539</v>
      </c>
      <c r="B6" s="743">
        <v>363</v>
      </c>
      <c r="C6" s="499">
        <v>363</v>
      </c>
      <c r="D6" s="734"/>
    </row>
    <row r="7" spans="1:6" x14ac:dyDescent="0.25">
      <c r="A7" s="742" t="s">
        <v>540</v>
      </c>
      <c r="B7" s="743">
        <v>1321</v>
      </c>
      <c r="C7" s="499">
        <v>1356</v>
      </c>
      <c r="D7" s="734">
        <f t="shared" si="0"/>
        <v>35</v>
      </c>
    </row>
    <row r="8" spans="1:6" ht="14.1" customHeight="1" x14ac:dyDescent="0.25">
      <c r="A8" s="746" t="s">
        <v>541</v>
      </c>
      <c r="B8" s="743">
        <v>2313</v>
      </c>
      <c r="C8" s="499">
        <v>2953</v>
      </c>
      <c r="D8" s="734">
        <f t="shared" si="0"/>
        <v>640</v>
      </c>
    </row>
    <row r="9" spans="1:6" ht="12.6" customHeight="1" x14ac:dyDescent="0.25">
      <c r="A9" s="746" t="s">
        <v>542</v>
      </c>
      <c r="B9" s="743">
        <v>175</v>
      </c>
      <c r="C9" s="499">
        <v>162</v>
      </c>
      <c r="D9" s="734">
        <f t="shared" si="0"/>
        <v>-13</v>
      </c>
    </row>
    <row r="10" spans="1:6" ht="16.5" customHeight="1" x14ac:dyDescent="0.25">
      <c r="A10" s="746" t="s">
        <v>236</v>
      </c>
      <c r="B10" s="743">
        <v>-469</v>
      </c>
      <c r="C10" s="499">
        <v>-697</v>
      </c>
      <c r="D10" s="734">
        <f t="shared" si="0"/>
        <v>-228</v>
      </c>
    </row>
    <row r="11" spans="1:6" x14ac:dyDescent="0.25">
      <c r="A11" s="740" t="s">
        <v>543</v>
      </c>
      <c r="B11" s="741">
        <v>-2155</v>
      </c>
      <c r="C11" s="292">
        <v>-26</v>
      </c>
      <c r="D11" s="733">
        <f t="shared" si="0"/>
        <v>2129</v>
      </c>
    </row>
    <row r="12" spans="1:6" x14ac:dyDescent="0.25">
      <c r="A12" s="740" t="s">
        <v>544</v>
      </c>
      <c r="B12" s="741">
        <v>-27</v>
      </c>
      <c r="C12" s="292">
        <v>-27</v>
      </c>
      <c r="D12" s="733">
        <f t="shared" si="0"/>
        <v>0</v>
      </c>
    </row>
    <row r="13" spans="1:6" x14ac:dyDescent="0.25">
      <c r="A13" s="740" t="s">
        <v>545</v>
      </c>
      <c r="B13" s="741">
        <v>67</v>
      </c>
      <c r="C13" s="292">
        <v>85</v>
      </c>
      <c r="D13" s="733">
        <f>+C13-B13</f>
        <v>18</v>
      </c>
    </row>
    <row r="14" spans="1:6" x14ac:dyDescent="0.25">
      <c r="A14" s="740" t="s">
        <v>240</v>
      </c>
      <c r="B14" s="741">
        <f>+B3+B11+B12+B13</f>
        <v>19447</v>
      </c>
      <c r="C14" s="292">
        <f>+C3+C11+C12+C13</f>
        <v>22289</v>
      </c>
      <c r="D14" s="733">
        <f t="shared" ref="D14:D20" si="1">+C14-B14</f>
        <v>2842</v>
      </c>
    </row>
    <row r="15" spans="1:6" ht="13.05" customHeight="1" x14ac:dyDescent="0.25">
      <c r="A15" s="747" t="s">
        <v>241</v>
      </c>
      <c r="B15" s="748">
        <f>+B16+B17</f>
        <v>7524</v>
      </c>
      <c r="C15" s="737">
        <f>+C16+C17</f>
        <v>7680</v>
      </c>
      <c r="D15" s="733">
        <f t="shared" si="1"/>
        <v>156</v>
      </c>
    </row>
    <row r="16" spans="1:6" ht="11.55" customHeight="1" x14ac:dyDescent="0.25">
      <c r="A16" s="749" t="s">
        <v>546</v>
      </c>
      <c r="B16" s="743">
        <v>7468</v>
      </c>
      <c r="C16" s="499">
        <f>+'[6]Riconduzione SP'!F60</f>
        <v>7614</v>
      </c>
      <c r="D16" s="734">
        <f t="shared" si="1"/>
        <v>146</v>
      </c>
    </row>
    <row r="17" spans="1:7" ht="14.1" customHeight="1" x14ac:dyDescent="0.25">
      <c r="A17" s="749" t="s">
        <v>547</v>
      </c>
      <c r="B17" s="743">
        <v>56</v>
      </c>
      <c r="C17" s="499">
        <v>66</v>
      </c>
      <c r="D17" s="734">
        <f t="shared" si="1"/>
        <v>10</v>
      </c>
    </row>
    <row r="18" spans="1:7" x14ac:dyDescent="0.25">
      <c r="A18" s="740" t="s">
        <v>50</v>
      </c>
      <c r="B18" s="741">
        <v>11923</v>
      </c>
      <c r="C18" s="292">
        <v>14609</v>
      </c>
      <c r="D18" s="733">
        <f t="shared" si="1"/>
        <v>2686</v>
      </c>
    </row>
    <row r="19" spans="1:7" ht="13.8" x14ac:dyDescent="0.3">
      <c r="A19" s="744" t="s">
        <v>548</v>
      </c>
      <c r="B19" s="745">
        <v>33</v>
      </c>
      <c r="C19" s="736">
        <v>40</v>
      </c>
      <c r="D19" s="735">
        <f t="shared" si="1"/>
        <v>7</v>
      </c>
    </row>
    <row r="20" spans="1:7" x14ac:dyDescent="0.25">
      <c r="A20" s="740" t="s">
        <v>243</v>
      </c>
      <c r="B20" s="741">
        <f>+B15+B18</f>
        <v>19447</v>
      </c>
      <c r="C20" s="292">
        <f>+C15+C18</f>
        <v>22289</v>
      </c>
      <c r="D20" s="733">
        <f t="shared" si="1"/>
        <v>2842</v>
      </c>
    </row>
    <row r="24" spans="1:7" ht="24" customHeight="1" x14ac:dyDescent="0.25">
      <c r="F24" s="723" t="s">
        <v>60</v>
      </c>
      <c r="G24" s="750" t="s">
        <v>549</v>
      </c>
    </row>
    <row r="25" spans="1:7" ht="22.5" customHeight="1" x14ac:dyDescent="0.25">
      <c r="F25" s="723" t="s">
        <v>111</v>
      </c>
      <c r="G25" s="750" t="s">
        <v>476</v>
      </c>
    </row>
  </sheetData>
  <hyperlinks>
    <hyperlink ref="F2" location="Indice!A1" display="Indice" xr:uid="{29F91A03-AE0C-4908-B512-9A330E6D4EF3}"/>
  </hyperlinks>
  <pageMargins left="0.7" right="0.7" top="0.75" bottom="0.75" header="0.3" footer="0.3"/>
  <pageSetup paperSize="9" orientation="portrait" r:id="rId1"/>
  <headerFooter>
    <oddFooter>&amp;L&amp;1#&amp;"Calibri"&amp;10&amp;K000000Internal</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O17"/>
  <sheetViews>
    <sheetView showGridLines="0" zoomScaleNormal="100" workbookViewId="0">
      <selection activeCell="F1" sqref="F1"/>
    </sheetView>
  </sheetViews>
  <sheetFormatPr defaultColWidth="7.5546875" defaultRowHeight="11.4" x14ac:dyDescent="0.25"/>
  <cols>
    <col min="1" max="1" width="56.5546875" style="91" customWidth="1"/>
    <col min="2" max="2" width="9.5546875" style="92" customWidth="1"/>
    <col min="3" max="3" width="14.44140625" style="92" customWidth="1"/>
    <col min="4" max="4" width="9.5546875" style="92" customWidth="1"/>
    <col min="5" max="5" width="9.5546875" style="91" bestFit="1" customWidth="1"/>
    <col min="6" max="6" width="15.5546875" style="91" customWidth="1"/>
    <col min="7" max="7" width="7.5546875" style="91"/>
    <col min="8" max="8" width="9.44140625" style="91" bestFit="1" customWidth="1"/>
    <col min="9" max="16384" width="7.5546875" style="91"/>
  </cols>
  <sheetData>
    <row r="1" spans="1:15" ht="20.100000000000001" customHeight="1" thickBot="1" x14ac:dyDescent="0.4">
      <c r="A1" s="379"/>
      <c r="B1" s="379"/>
      <c r="C1" s="379"/>
      <c r="D1" s="379"/>
      <c r="F1" s="25" t="s">
        <v>37</v>
      </c>
      <c r="G1" s="4"/>
      <c r="H1" s="4"/>
    </row>
    <row r="2" spans="1:15" ht="14.25" customHeight="1" x14ac:dyDescent="0.25">
      <c r="A2" s="388"/>
      <c r="B2" s="286" t="s">
        <v>245</v>
      </c>
      <c r="C2" s="286" t="s">
        <v>233</v>
      </c>
      <c r="D2" s="1024" t="s">
        <v>246</v>
      </c>
      <c r="E2" s="93"/>
      <c r="F2" s="4"/>
      <c r="G2" s="4"/>
      <c r="H2" s="4"/>
    </row>
    <row r="3" spans="1:15" ht="14.25" customHeight="1" x14ac:dyDescent="0.25">
      <c r="A3" s="285" t="s">
        <v>30</v>
      </c>
      <c r="B3" s="286" t="s">
        <v>247</v>
      </c>
      <c r="C3" s="286" t="s">
        <v>248</v>
      </c>
      <c r="D3" s="1025"/>
      <c r="F3" s="4"/>
      <c r="G3" s="672"/>
      <c r="H3" s="672"/>
    </row>
    <row r="4" spans="1:15" ht="14.25" customHeight="1" x14ac:dyDescent="0.25">
      <c r="A4" s="252" t="s">
        <v>249</v>
      </c>
      <c r="B4" s="247">
        <v>17859</v>
      </c>
      <c r="C4" s="247">
        <v>1321</v>
      </c>
      <c r="D4" s="257">
        <f>SUM(C4,B4)</f>
        <v>19180</v>
      </c>
      <c r="F4" s="4"/>
      <c r="G4" s="674"/>
      <c r="H4" s="674"/>
    </row>
    <row r="5" spans="1:15" ht="14.25" customHeight="1" x14ac:dyDescent="0.25">
      <c r="A5" s="290" t="s">
        <v>46</v>
      </c>
      <c r="B5" s="287">
        <v>618</v>
      </c>
      <c r="C5" s="287">
        <v>96</v>
      </c>
      <c r="D5" s="257">
        <f>+C5+B5</f>
        <v>714</v>
      </c>
      <c r="F5" s="4"/>
      <c r="G5" s="674"/>
      <c r="H5" s="674"/>
    </row>
    <row r="6" spans="1:15" ht="14.25" customHeight="1" x14ac:dyDescent="0.25">
      <c r="A6" s="290" t="s">
        <v>14</v>
      </c>
      <c r="B6" s="287">
        <v>-386</v>
      </c>
      <c r="C6" s="287">
        <v>-69</v>
      </c>
      <c r="D6" s="257">
        <f>+C6+B6</f>
        <v>-455</v>
      </c>
      <c r="F6" s="4"/>
      <c r="G6" s="674"/>
      <c r="H6" s="674"/>
    </row>
    <row r="7" spans="1:15" ht="14.25" customHeight="1" x14ac:dyDescent="0.25">
      <c r="A7" s="290" t="s">
        <v>250</v>
      </c>
      <c r="B7" s="287">
        <v>-12</v>
      </c>
      <c r="C7" s="287"/>
      <c r="D7" s="257">
        <f>+C7+B7</f>
        <v>-12</v>
      </c>
      <c r="G7" s="674"/>
      <c r="H7" s="674"/>
    </row>
    <row r="8" spans="1:15" ht="14.25" customHeight="1" x14ac:dyDescent="0.25">
      <c r="A8" s="290" t="s">
        <v>251</v>
      </c>
      <c r="B8" s="287">
        <v>6</v>
      </c>
      <c r="C8" s="287">
        <v>12</v>
      </c>
      <c r="D8" s="257">
        <f>+C8+B8</f>
        <v>18</v>
      </c>
      <c r="G8" s="674"/>
      <c r="H8" s="674"/>
    </row>
    <row r="9" spans="1:15" s="94" customFormat="1" ht="14.25" customHeight="1" x14ac:dyDescent="0.25">
      <c r="A9" s="290" t="s">
        <v>252</v>
      </c>
      <c r="B9" s="287">
        <v>35</v>
      </c>
      <c r="C9" s="287">
        <v>-4</v>
      </c>
      <c r="D9" s="257">
        <f>+C9+B9</f>
        <v>31</v>
      </c>
      <c r="G9" s="674"/>
      <c r="H9" s="674"/>
    </row>
    <row r="10" spans="1:15" s="94" customFormat="1" ht="14.25" customHeight="1" x14ac:dyDescent="0.25">
      <c r="A10" s="288" t="s">
        <v>253</v>
      </c>
      <c r="B10" s="289">
        <f>SUM(B4:B9)</f>
        <v>18120</v>
      </c>
      <c r="C10" s="289">
        <f>SUM(C4:C9)</f>
        <v>1356</v>
      </c>
      <c r="D10" s="257">
        <f>SUM(D4:D9)</f>
        <v>19476</v>
      </c>
      <c r="G10" s="674"/>
      <c r="H10" s="674"/>
    </row>
    <row r="11" spans="1:15" s="94" customFormat="1" ht="13.2" x14ac:dyDescent="0.3">
      <c r="A11" s="95"/>
      <c r="B11" s="96"/>
      <c r="C11" s="96"/>
      <c r="D11" s="96"/>
      <c r="F11" s="20"/>
      <c r="G11" s="676"/>
      <c r="H11" s="709"/>
      <c r="O11" s="9"/>
    </row>
    <row r="12" spans="1:15" x14ac:dyDescent="0.25">
      <c r="A12" s="92"/>
      <c r="G12" s="710"/>
      <c r="H12" s="710"/>
    </row>
    <row r="13" spans="1:15" x14ac:dyDescent="0.25">
      <c r="A13" s="92"/>
    </row>
    <row r="14" spans="1:15" x14ac:dyDescent="0.25">
      <c r="A14" s="92"/>
    </row>
    <row r="17" spans="1:1" ht="13.2" x14ac:dyDescent="0.25">
      <c r="A17"/>
    </row>
  </sheetData>
  <mergeCells count="1">
    <mergeCell ref="D2:D3"/>
  </mergeCells>
  <conditionalFormatting sqref="G4">
    <cfRule type="cellIs" dxfId="92" priority="22" operator="notEqual">
      <formula>0</formula>
    </cfRule>
    <cfRule type="cellIs" dxfId="91" priority="23" operator="greaterThan">
      <formula>0</formula>
    </cfRule>
    <cfRule type="cellIs" dxfId="90" priority="24" operator="notEqual">
      <formula>0</formula>
    </cfRule>
  </conditionalFormatting>
  <conditionalFormatting sqref="H4">
    <cfRule type="cellIs" dxfId="89" priority="19" operator="notEqual">
      <formula>0</formula>
    </cfRule>
    <cfRule type="cellIs" dxfId="88" priority="20" operator="greaterThan">
      <formula>0</formula>
    </cfRule>
    <cfRule type="cellIs" dxfId="87" priority="21" operator="notEqual">
      <formula>0</formula>
    </cfRule>
  </conditionalFormatting>
  <conditionalFormatting sqref="G10">
    <cfRule type="cellIs" dxfId="86" priority="10" operator="notEqual">
      <formula>0</formula>
    </cfRule>
    <cfRule type="cellIs" dxfId="85" priority="11" operator="greaterThan">
      <formula>0</formula>
    </cfRule>
    <cfRule type="cellIs" dxfId="84" priority="12" operator="notEqual">
      <formula>0</formula>
    </cfRule>
  </conditionalFormatting>
  <conditionalFormatting sqref="H10">
    <cfRule type="cellIs" dxfId="83" priority="7" operator="notEqual">
      <formula>0</formula>
    </cfRule>
    <cfRule type="cellIs" dxfId="82" priority="8" operator="greaterThan">
      <formula>0</formula>
    </cfRule>
    <cfRule type="cellIs" dxfId="81" priority="9" operator="notEqual">
      <formula>0</formula>
    </cfRule>
  </conditionalFormatting>
  <conditionalFormatting sqref="G5:G9">
    <cfRule type="cellIs" dxfId="80" priority="4" operator="notEqual">
      <formula>0</formula>
    </cfRule>
    <cfRule type="cellIs" dxfId="79" priority="5" operator="greaterThan">
      <formula>0</formula>
    </cfRule>
    <cfRule type="cellIs" dxfId="78" priority="6" operator="notEqual">
      <formula>0</formula>
    </cfRule>
  </conditionalFormatting>
  <conditionalFormatting sqref="H5:H9">
    <cfRule type="cellIs" dxfId="77" priority="1" operator="notEqual">
      <formula>0</formula>
    </cfRule>
    <cfRule type="cellIs" dxfId="76" priority="2" operator="greaterThan">
      <formula>0</formula>
    </cfRule>
    <cfRule type="cellIs" dxfId="75" priority="3" operator="notEqual">
      <formula>0</formula>
    </cfRule>
  </conditionalFormatting>
  <hyperlinks>
    <hyperlink ref="F1" location="Indice!A1" display="Indice" xr:uid="{7D8F6579-512B-4E38-90B0-8B10A95F6A9C}"/>
  </hyperlinks>
  <pageMargins left="0.75" right="0.75" top="1" bottom="1" header="0.5" footer="0.5"/>
  <pageSetup orientation="portrait" r:id="rId1"/>
  <headerFooter alignWithMargins="0">
    <oddFooter>&amp;L&amp;1#&amp;"Calibri"&amp;10&amp;K000000Internal</oddFooter>
  </headerFooter>
  <customProperties>
    <customPr name="_pios_id" r:id="rId2"/>
  </customPropertie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E1130-A0FA-4DE5-8D3E-0B4CCDBFB895}">
  <dimension ref="A1:F18"/>
  <sheetViews>
    <sheetView workbookViewId="0">
      <selection activeCell="F2" sqref="F2"/>
    </sheetView>
  </sheetViews>
  <sheetFormatPr defaultColWidth="8.5546875" defaultRowHeight="13.2" x14ac:dyDescent="0.25"/>
  <cols>
    <col min="1" max="1" width="50.21875" style="715" customWidth="1"/>
    <col min="2" max="2" width="11.21875" style="715" customWidth="1"/>
    <col min="3" max="16384" width="8.5546875" style="715"/>
  </cols>
  <sheetData>
    <row r="1" spans="1:6" ht="13.8" thickBot="1" x14ac:dyDescent="0.3">
      <c r="A1" s="756" t="s">
        <v>550</v>
      </c>
      <c r="B1" s="757"/>
      <c r="C1" s="758"/>
      <c r="D1" s="758"/>
    </row>
    <row r="2" spans="1:6" ht="13.8" x14ac:dyDescent="0.25">
      <c r="A2" s="759" t="s">
        <v>30</v>
      </c>
      <c r="B2" s="760" t="s">
        <v>254</v>
      </c>
      <c r="C2" s="752" t="s">
        <v>255</v>
      </c>
      <c r="D2" s="751" t="s">
        <v>228</v>
      </c>
      <c r="F2" s="25" t="s">
        <v>37</v>
      </c>
    </row>
    <row r="3" spans="1:6" x14ac:dyDescent="0.25">
      <c r="A3" s="761" t="s">
        <v>551</v>
      </c>
      <c r="B3" s="762">
        <v>4244</v>
      </c>
      <c r="C3" s="166">
        <v>2848</v>
      </c>
      <c r="D3" s="753">
        <f t="shared" ref="D3:D18" si="0">+C3-B3</f>
        <v>-1396</v>
      </c>
    </row>
    <row r="4" spans="1:6" x14ac:dyDescent="0.25">
      <c r="A4" s="761" t="s">
        <v>552</v>
      </c>
      <c r="B4" s="762">
        <v>3202</v>
      </c>
      <c r="C4" s="166">
        <v>3129</v>
      </c>
      <c r="D4" s="753">
        <f t="shared" si="0"/>
        <v>-73</v>
      </c>
    </row>
    <row r="5" spans="1:6" x14ac:dyDescent="0.25">
      <c r="A5" s="761" t="s">
        <v>553</v>
      </c>
      <c r="B5" s="762">
        <v>172</v>
      </c>
      <c r="C5" s="166">
        <v>316</v>
      </c>
      <c r="D5" s="753">
        <f t="shared" si="0"/>
        <v>144</v>
      </c>
    </row>
    <row r="6" spans="1:6" x14ac:dyDescent="0.25">
      <c r="A6" s="761" t="s">
        <v>554</v>
      </c>
      <c r="B6" s="762">
        <v>402</v>
      </c>
      <c r="C6" s="166">
        <v>272</v>
      </c>
      <c r="D6" s="753">
        <f t="shared" si="0"/>
        <v>-130</v>
      </c>
    </row>
    <row r="7" spans="1:6" x14ac:dyDescent="0.25">
      <c r="A7" s="761" t="s">
        <v>555</v>
      </c>
      <c r="B7" s="762">
        <v>-574</v>
      </c>
      <c r="C7" s="166">
        <v>-598</v>
      </c>
      <c r="D7" s="753">
        <f t="shared" si="0"/>
        <v>-24</v>
      </c>
    </row>
    <row r="8" spans="1:6" ht="13.8" x14ac:dyDescent="0.3">
      <c r="A8" s="763" t="s">
        <v>556</v>
      </c>
      <c r="B8" s="764">
        <v>-498</v>
      </c>
      <c r="C8" s="368">
        <v>-518</v>
      </c>
      <c r="D8" s="753">
        <f t="shared" si="0"/>
        <v>-20</v>
      </c>
    </row>
    <row r="9" spans="1:6" x14ac:dyDescent="0.25">
      <c r="A9" s="761" t="s">
        <v>557</v>
      </c>
      <c r="B9" s="762">
        <v>-1546</v>
      </c>
      <c r="C9" s="166">
        <v>-875</v>
      </c>
      <c r="D9" s="753">
        <f t="shared" si="0"/>
        <v>671</v>
      </c>
    </row>
    <row r="10" spans="1:6" x14ac:dyDescent="0.25">
      <c r="A10" s="761" t="s">
        <v>558</v>
      </c>
      <c r="B10" s="762">
        <v>-100</v>
      </c>
      <c r="C10" s="166">
        <v>-171</v>
      </c>
      <c r="D10" s="753">
        <f t="shared" si="0"/>
        <v>-71</v>
      </c>
    </row>
    <row r="11" spans="1:6" x14ac:dyDescent="0.25">
      <c r="A11" s="761" t="s">
        <v>559</v>
      </c>
      <c r="B11" s="762">
        <v>280</v>
      </c>
      <c r="C11" s="166">
        <v>296</v>
      </c>
      <c r="D11" s="753">
        <f t="shared" si="0"/>
        <v>16</v>
      </c>
    </row>
    <row r="12" spans="1:6" x14ac:dyDescent="0.25">
      <c r="A12" s="761" t="s">
        <v>560</v>
      </c>
      <c r="B12" s="762">
        <v>4</v>
      </c>
      <c r="C12" s="166">
        <v>5</v>
      </c>
      <c r="D12" s="753">
        <f t="shared" si="0"/>
        <v>1</v>
      </c>
    </row>
    <row r="13" spans="1:6" x14ac:dyDescent="0.25">
      <c r="A13" s="761" t="s">
        <v>561</v>
      </c>
      <c r="B13" s="762">
        <v>-58</v>
      </c>
      <c r="C13" s="166">
        <v>-90</v>
      </c>
      <c r="D13" s="753">
        <f t="shared" si="0"/>
        <v>-32</v>
      </c>
    </row>
    <row r="14" spans="1:6" x14ac:dyDescent="0.25">
      <c r="A14" s="761" t="s">
        <v>562</v>
      </c>
      <c r="B14" s="762">
        <v>-8181</v>
      </c>
      <c r="C14" s="166">
        <v>-5158</v>
      </c>
      <c r="D14" s="753">
        <f t="shared" si="0"/>
        <v>3023</v>
      </c>
    </row>
    <row r="15" spans="1:6" ht="13.8" x14ac:dyDescent="0.3">
      <c r="A15" s="763" t="s">
        <v>563</v>
      </c>
      <c r="B15" s="764">
        <v>-5571</v>
      </c>
      <c r="C15" s="368">
        <v>-3427</v>
      </c>
      <c r="D15" s="754">
        <f t="shared" si="0"/>
        <v>2144</v>
      </c>
    </row>
    <row r="16" spans="1:6" ht="13.8" x14ac:dyDescent="0.3">
      <c r="A16" s="763" t="s">
        <v>564</v>
      </c>
      <c r="B16" s="764">
        <v>-369</v>
      </c>
      <c r="C16" s="368"/>
      <c r="D16" s="754">
        <f t="shared" si="0"/>
        <v>369</v>
      </c>
    </row>
    <row r="17" spans="1:4" ht="13.8" x14ac:dyDescent="0.3">
      <c r="A17" s="763" t="s">
        <v>565</v>
      </c>
      <c r="B17" s="764">
        <v>-1382</v>
      </c>
      <c r="C17" s="368">
        <v>-918</v>
      </c>
      <c r="D17" s="754">
        <f t="shared" si="0"/>
        <v>464</v>
      </c>
    </row>
    <row r="18" spans="1:4" x14ac:dyDescent="0.25">
      <c r="A18" s="677" t="s">
        <v>566</v>
      </c>
      <c r="B18" s="765">
        <f>+B3+B4+B5+B6+B7+B9+B10+B11+B12+B13+B14</f>
        <v>-2155</v>
      </c>
      <c r="C18" s="516">
        <f>+C3+C4+C5+C6+C7+C9+C10+C11+C12+C13+C14</f>
        <v>-26</v>
      </c>
      <c r="D18" s="755">
        <f t="shared" si="0"/>
        <v>2129</v>
      </c>
    </row>
  </sheetData>
  <hyperlinks>
    <hyperlink ref="F2" location="Indice!A1" display="Indice" xr:uid="{B9627FE3-B1C1-4D3C-91DB-5C6E66DBC6AF}"/>
  </hyperlinks>
  <pageMargins left="0.7" right="0.7" top="0.75" bottom="0.75" header="0.3" footer="0.3"/>
  <pageSetup paperSize="9" orientation="portrait" r:id="rId1"/>
  <headerFooter>
    <oddFooter>&amp;L&amp;1#&amp;"Calibri"&amp;10&amp;K000000Internal</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BFDEC-8B10-4701-BCC3-FA0C4CE2E39C}">
  <dimension ref="A1:I28"/>
  <sheetViews>
    <sheetView showGridLines="0" zoomScaleNormal="100" workbookViewId="0">
      <selection activeCell="D4" sqref="D4"/>
    </sheetView>
  </sheetViews>
  <sheetFormatPr defaultColWidth="8.5546875" defaultRowHeight="13.2" x14ac:dyDescent="0.25"/>
  <cols>
    <col min="1" max="1" width="53" style="715" bestFit="1" customWidth="1"/>
    <col min="2" max="2" width="10.77734375" style="715" bestFit="1" customWidth="1"/>
    <col min="3" max="3" width="11.21875" style="715" bestFit="1" customWidth="1"/>
    <col min="4" max="4" width="10.21875" style="715" customWidth="1"/>
    <col min="5" max="5" width="9.21875" style="715" customWidth="1"/>
    <col min="6" max="6" width="10.77734375" style="715" customWidth="1"/>
    <col min="7" max="16384" width="8.5546875" style="715"/>
  </cols>
  <sheetData>
    <row r="1" spans="1:9" ht="18.600000000000001" thickBot="1" x14ac:dyDescent="0.4">
      <c r="A1" s="928" t="s">
        <v>653</v>
      </c>
      <c r="B1" s="929"/>
      <c r="C1" s="930"/>
      <c r="D1" s="931"/>
      <c r="E1" s="25"/>
      <c r="I1" s="25" t="s">
        <v>37</v>
      </c>
    </row>
    <row r="2" spans="1:9" ht="23.55" customHeight="1" x14ac:dyDescent="0.35">
      <c r="A2" s="932"/>
      <c r="B2" s="933"/>
      <c r="C2" s="1026" t="s">
        <v>29</v>
      </c>
      <c r="D2" s="1026"/>
    </row>
    <row r="3" spans="1:9" ht="18.600000000000001" customHeight="1" x14ac:dyDescent="0.3">
      <c r="A3" s="826" t="s">
        <v>30</v>
      </c>
      <c r="B3" s="934" t="s">
        <v>654</v>
      </c>
      <c r="C3" s="935">
        <v>2022</v>
      </c>
      <c r="D3" s="936">
        <v>2023</v>
      </c>
    </row>
    <row r="4" spans="1:9" ht="14.1" customHeight="1" x14ac:dyDescent="0.25">
      <c r="A4" s="937" t="s">
        <v>655</v>
      </c>
      <c r="B4" s="937"/>
      <c r="C4" s="938">
        <v>689</v>
      </c>
      <c r="D4" s="939">
        <v>710</v>
      </c>
    </row>
    <row r="5" spans="1:9" ht="14.1" customHeight="1" x14ac:dyDescent="0.25">
      <c r="A5" s="937"/>
      <c r="B5" s="937"/>
      <c r="C5" s="938"/>
      <c r="D5" s="939"/>
    </row>
    <row r="6" spans="1:9" ht="14.1" customHeight="1" x14ac:dyDescent="0.25">
      <c r="A6" s="940" t="s">
        <v>656</v>
      </c>
      <c r="B6" s="940"/>
      <c r="C6" s="938"/>
      <c r="D6" s="939"/>
    </row>
    <row r="7" spans="1:9" ht="14.1" customHeight="1" x14ac:dyDescent="0.25">
      <c r="A7" s="941"/>
      <c r="B7" s="941"/>
      <c r="C7" s="942"/>
      <c r="D7" s="939"/>
    </row>
    <row r="8" spans="1:9" ht="14.1" customHeight="1" x14ac:dyDescent="0.25">
      <c r="A8" s="943" t="s">
        <v>657</v>
      </c>
      <c r="B8" s="944" t="s">
        <v>658</v>
      </c>
      <c r="C8" s="942">
        <v>11</v>
      </c>
      <c r="D8" s="945">
        <v>6</v>
      </c>
    </row>
    <row r="9" spans="1:9" ht="13.5" customHeight="1" x14ac:dyDescent="0.25">
      <c r="A9" s="946" t="s">
        <v>659</v>
      </c>
      <c r="B9" s="947">
        <v>-7</v>
      </c>
      <c r="C9" s="942">
        <v>83</v>
      </c>
      <c r="D9" s="945">
        <v>-12</v>
      </c>
    </row>
    <row r="10" spans="1:9" ht="14.1" customHeight="1" x14ac:dyDescent="0.25">
      <c r="A10" s="948" t="s">
        <v>273</v>
      </c>
      <c r="B10" s="949"/>
      <c r="C10" s="950">
        <v>-3</v>
      </c>
      <c r="D10" s="951">
        <v>-2</v>
      </c>
    </row>
    <row r="11" spans="1:9" ht="14.1" customHeight="1" x14ac:dyDescent="0.25">
      <c r="A11" s="953" t="s">
        <v>660</v>
      </c>
      <c r="B11" s="954"/>
      <c r="C11" s="955">
        <f>+C9+C8+C10</f>
        <v>91</v>
      </c>
      <c r="D11" s="956">
        <f>+D9+D8+D10</f>
        <v>-8</v>
      </c>
    </row>
    <row r="12" spans="1:9" ht="14.1" customHeight="1" x14ac:dyDescent="0.25">
      <c r="A12" s="957"/>
      <c r="B12" s="954"/>
      <c r="C12" s="958"/>
      <c r="D12" s="959"/>
    </row>
    <row r="13" spans="1:9" ht="14.1" customHeight="1" x14ac:dyDescent="0.25">
      <c r="A13" s="960" t="s">
        <v>661</v>
      </c>
      <c r="B13" s="947"/>
      <c r="C13" s="961"/>
      <c r="D13" s="951"/>
    </row>
    <row r="14" spans="1:9" ht="14.1" customHeight="1" x14ac:dyDescent="0.25">
      <c r="A14" s="960" t="s">
        <v>662</v>
      </c>
      <c r="B14" s="947">
        <v>-7</v>
      </c>
      <c r="C14" s="950">
        <v>1</v>
      </c>
      <c r="D14" s="951"/>
    </row>
    <row r="15" spans="1:9" ht="14.1" customHeight="1" x14ac:dyDescent="0.25">
      <c r="A15" s="960" t="s">
        <v>663</v>
      </c>
      <c r="B15" s="947">
        <v>-8</v>
      </c>
      <c r="C15" s="950">
        <v>-34</v>
      </c>
      <c r="D15" s="951">
        <v>-2</v>
      </c>
    </row>
    <row r="16" spans="1:9" ht="14.1" customHeight="1" x14ac:dyDescent="0.25">
      <c r="A16" s="953" t="s">
        <v>664</v>
      </c>
      <c r="B16" s="953"/>
      <c r="C16" s="962">
        <f>SUM(C14:C15)</f>
        <v>-33</v>
      </c>
      <c r="D16" s="963">
        <f>SUM(D15)</f>
        <v>-2</v>
      </c>
    </row>
    <row r="17" spans="1:4" ht="14.1" customHeight="1" x14ac:dyDescent="0.25">
      <c r="A17" s="964"/>
      <c r="B17" s="964"/>
      <c r="C17" s="965"/>
      <c r="D17" s="959"/>
    </row>
    <row r="18" spans="1:4" ht="14.1" customHeight="1" x14ac:dyDescent="0.25">
      <c r="A18" s="966" t="s">
        <v>665</v>
      </c>
      <c r="B18" s="966"/>
      <c r="C18" s="967">
        <f>+C16+C11</f>
        <v>58</v>
      </c>
      <c r="D18" s="968">
        <f>+D16+D11</f>
        <v>-10</v>
      </c>
    </row>
    <row r="19" spans="1:4" ht="14.1" customHeight="1" x14ac:dyDescent="0.25">
      <c r="A19" s="969"/>
      <c r="B19" s="969"/>
      <c r="C19" s="967"/>
      <c r="D19" s="968"/>
    </row>
    <row r="20" spans="1:4" ht="14.1" customHeight="1" x14ac:dyDescent="0.25">
      <c r="A20" s="969" t="s">
        <v>666</v>
      </c>
      <c r="B20" s="969"/>
      <c r="C20" s="967">
        <f>+C18+C4</f>
        <v>747</v>
      </c>
      <c r="D20" s="968">
        <f>+D18+D4</f>
        <v>700</v>
      </c>
    </row>
    <row r="21" spans="1:4" ht="14.1" customHeight="1" x14ac:dyDescent="0.25">
      <c r="A21" s="970"/>
      <c r="B21" s="970"/>
      <c r="C21" s="971"/>
      <c r="D21" s="972"/>
    </row>
    <row r="22" spans="1:4" ht="14.1" customHeight="1" x14ac:dyDescent="0.25">
      <c r="A22" s="964" t="s">
        <v>667</v>
      </c>
      <c r="B22" s="964"/>
      <c r="C22" s="967">
        <f>+C20</f>
        <v>747</v>
      </c>
      <c r="D22" s="968">
        <f>+D20</f>
        <v>700</v>
      </c>
    </row>
    <row r="23" spans="1:4" ht="13.8" x14ac:dyDescent="0.3">
      <c r="A23" s="973" t="s">
        <v>521</v>
      </c>
      <c r="B23" s="974"/>
      <c r="C23" s="975">
        <f>+C22-C24</f>
        <v>744</v>
      </c>
      <c r="D23" s="976">
        <f>+D22-D24</f>
        <v>688</v>
      </c>
    </row>
    <row r="24" spans="1:4" ht="13.8" x14ac:dyDescent="0.3">
      <c r="A24" s="977" t="s">
        <v>522</v>
      </c>
      <c r="B24" s="974"/>
      <c r="C24" s="952">
        <v>3</v>
      </c>
      <c r="D24" s="978">
        <v>12</v>
      </c>
    </row>
    <row r="25" spans="1:4" ht="16.05" customHeight="1" x14ac:dyDescent="0.25"/>
    <row r="26" spans="1:4" ht="13.5" customHeight="1" x14ac:dyDescent="0.25"/>
    <row r="28" spans="1:4" ht="14.1" customHeight="1" x14ac:dyDescent="0.25"/>
  </sheetData>
  <mergeCells count="1">
    <mergeCell ref="C2:D2"/>
  </mergeCells>
  <hyperlinks>
    <hyperlink ref="I1" location="Indice!A1" display="Indice" xr:uid="{C529A318-E8BF-40A3-9BA4-C43E4033117E}"/>
  </hyperlinks>
  <pageMargins left="0.7" right="0.7" top="0.75" bottom="0.75" header="0.3" footer="0.3"/>
  <pageSetup paperSize="9" orientation="portrait" r:id="rId1"/>
  <headerFooter>
    <oddFooter>&amp;L&amp;1#&amp;"Calibri"&amp;10&amp;K000000Internal</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AEC93-D8BC-40EB-BD3D-5BE042F37AAB}">
  <dimension ref="A1:E14"/>
  <sheetViews>
    <sheetView zoomScale="80" zoomScaleNormal="80" workbookViewId="0">
      <selection activeCell="N10" sqref="N10"/>
    </sheetView>
  </sheetViews>
  <sheetFormatPr defaultColWidth="8.5546875" defaultRowHeight="13.2" x14ac:dyDescent="0.25"/>
  <cols>
    <col min="1" max="1" width="44.77734375" style="715" customWidth="1"/>
    <col min="2" max="16384" width="8.5546875" style="715"/>
  </cols>
  <sheetData>
    <row r="1" spans="1:5" ht="18.600000000000001" thickBot="1" x14ac:dyDescent="0.4">
      <c r="A1" s="770" t="s">
        <v>23</v>
      </c>
      <c r="B1" s="771"/>
      <c r="C1" s="771"/>
    </row>
    <row r="2" spans="1:5" ht="13.8" x14ac:dyDescent="0.25">
      <c r="A2" s="759" t="s">
        <v>30</v>
      </c>
      <c r="B2" s="760"/>
      <c r="C2" s="752"/>
      <c r="E2" s="25" t="s">
        <v>37</v>
      </c>
    </row>
    <row r="3" spans="1:5" x14ac:dyDescent="0.25">
      <c r="A3" s="766" t="s">
        <v>567</v>
      </c>
      <c r="B3" s="753"/>
      <c r="C3" s="516">
        <v>7524</v>
      </c>
    </row>
    <row r="4" spans="1:5" ht="13.8" x14ac:dyDescent="0.3">
      <c r="A4" s="767" t="s">
        <v>281</v>
      </c>
      <c r="B4" s="753"/>
      <c r="C4" s="516"/>
    </row>
    <row r="5" spans="1:5" x14ac:dyDescent="0.25">
      <c r="A5" s="768" t="s">
        <v>568</v>
      </c>
      <c r="B5" s="753">
        <v>700</v>
      </c>
      <c r="C5" s="184"/>
    </row>
    <row r="6" spans="1:5" x14ac:dyDescent="0.25">
      <c r="A6" s="769" t="s">
        <v>283</v>
      </c>
      <c r="B6" s="753">
        <v>12</v>
      </c>
      <c r="C6" s="184"/>
    </row>
    <row r="7" spans="1:5" x14ac:dyDescent="0.25">
      <c r="A7" s="761"/>
      <c r="B7" s="773"/>
      <c r="C7" s="516">
        <f>B5+B6</f>
        <v>712</v>
      </c>
    </row>
    <row r="8" spans="1:5" ht="13.8" x14ac:dyDescent="0.3">
      <c r="A8" s="772" t="s">
        <v>286</v>
      </c>
      <c r="B8" s="773"/>
      <c r="C8" s="166"/>
    </row>
    <row r="9" spans="1:5" x14ac:dyDescent="0.25">
      <c r="A9" s="774" t="s">
        <v>569</v>
      </c>
      <c r="B9" s="762">
        <v>-553</v>
      </c>
      <c r="C9" s="184"/>
    </row>
    <row r="10" spans="1:5" x14ac:dyDescent="0.25">
      <c r="A10" s="774" t="s">
        <v>570</v>
      </c>
      <c r="B10" s="762">
        <v>-3</v>
      </c>
      <c r="C10" s="184"/>
    </row>
    <row r="11" spans="1:5" x14ac:dyDescent="0.25">
      <c r="A11" s="761"/>
      <c r="B11" s="761"/>
      <c r="C11" s="516">
        <f>+B9+B10</f>
        <v>-556</v>
      </c>
    </row>
    <row r="12" spans="1:5" x14ac:dyDescent="0.25">
      <c r="A12" s="775" t="s">
        <v>571</v>
      </c>
      <c r="B12" s="776"/>
      <c r="C12" s="516">
        <f>+C11+C7+C3+C5+F10</f>
        <v>7680</v>
      </c>
    </row>
    <row r="13" spans="1:5" x14ac:dyDescent="0.25">
      <c r="A13" s="774" t="s">
        <v>521</v>
      </c>
      <c r="B13" s="762"/>
      <c r="C13" s="184">
        <f>+C12-C14</f>
        <v>7614</v>
      </c>
    </row>
    <row r="14" spans="1:5" x14ac:dyDescent="0.25">
      <c r="A14" s="774" t="s">
        <v>522</v>
      </c>
      <c r="B14" s="762"/>
      <c r="C14" s="184">
        <v>66</v>
      </c>
    </row>
  </sheetData>
  <hyperlinks>
    <hyperlink ref="E2" location="Indice!A1" display="Indice" xr:uid="{CAE2E4AA-B2EA-4C16-9CB0-1CEB2F0D28B1}"/>
  </hyperlinks>
  <pageMargins left="0.7" right="0.7" top="0.75" bottom="0.75" header="0.3" footer="0.3"/>
  <pageSetup paperSize="9" orientation="portrait" r:id="rId1"/>
  <headerFooter>
    <oddFooter>&amp;L&amp;1#&amp;"Calibri"&amp;10&amp;K000000Internal</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V23"/>
  <sheetViews>
    <sheetView showGridLines="0" zoomScale="95" zoomScaleNormal="95" workbookViewId="0">
      <selection activeCell="B5" sqref="B5"/>
    </sheetView>
  </sheetViews>
  <sheetFormatPr defaultColWidth="7.5546875" defaultRowHeight="11.4" x14ac:dyDescent="0.25"/>
  <cols>
    <col min="1" max="1" width="63.5546875" style="98" customWidth="1"/>
    <col min="2" max="4" width="9.5546875" style="98" customWidth="1"/>
    <col min="5" max="5" width="7.5546875" style="98"/>
    <col min="6" max="6" width="4.5546875" style="52" customWidth="1"/>
    <col min="7" max="7" width="87.5546875" style="52" customWidth="1"/>
    <col min="8" max="230" width="7.5546875" style="98"/>
    <col min="231" max="231" width="51.5546875" style="98" customWidth="1"/>
    <col min="232" max="232" width="11.44140625" style="98" customWidth="1"/>
    <col min="233" max="233" width="11.44140625" style="98" bestFit="1" customWidth="1"/>
    <col min="234" max="234" width="10.44140625" style="98" customWidth="1"/>
    <col min="235" max="235" width="0.44140625" style="98" customWidth="1"/>
    <col min="236" max="486" width="7.5546875" style="98"/>
    <col min="487" max="487" width="51.5546875" style="98" customWidth="1"/>
    <col min="488" max="488" width="11.44140625" style="98" customWidth="1"/>
    <col min="489" max="489" width="11.44140625" style="98" bestFit="1" customWidth="1"/>
    <col min="490" max="490" width="10.44140625" style="98" customWidth="1"/>
    <col min="491" max="491" width="0.44140625" style="98" customWidth="1"/>
    <col min="492" max="742" width="7.5546875" style="98"/>
    <col min="743" max="743" width="51.5546875" style="98" customWidth="1"/>
    <col min="744" max="744" width="11.44140625" style="98" customWidth="1"/>
    <col min="745" max="745" width="11.44140625" style="98" bestFit="1" customWidth="1"/>
    <col min="746" max="746" width="10.44140625" style="98" customWidth="1"/>
    <col min="747" max="747" width="0.44140625" style="98" customWidth="1"/>
    <col min="748" max="998" width="7.5546875" style="98"/>
    <col min="999" max="999" width="51.5546875" style="98" customWidth="1"/>
    <col min="1000" max="1000" width="11.44140625" style="98" customWidth="1"/>
    <col min="1001" max="1001" width="11.44140625" style="98" bestFit="1" customWidth="1"/>
    <col min="1002" max="1002" width="10.44140625" style="98" customWidth="1"/>
    <col min="1003" max="1003" width="0.44140625" style="98" customWidth="1"/>
    <col min="1004" max="1254" width="7.5546875" style="98"/>
    <col min="1255" max="1255" width="51.5546875" style="98" customWidth="1"/>
    <col min="1256" max="1256" width="11.44140625" style="98" customWidth="1"/>
    <col min="1257" max="1257" width="11.44140625" style="98" bestFit="1" customWidth="1"/>
    <col min="1258" max="1258" width="10.44140625" style="98" customWidth="1"/>
    <col min="1259" max="1259" width="0.44140625" style="98" customWidth="1"/>
    <col min="1260" max="1510" width="7.5546875" style="98"/>
    <col min="1511" max="1511" width="51.5546875" style="98" customWidth="1"/>
    <col min="1512" max="1512" width="11.44140625" style="98" customWidth="1"/>
    <col min="1513" max="1513" width="11.44140625" style="98" bestFit="1" customWidth="1"/>
    <col min="1514" max="1514" width="10.44140625" style="98" customWidth="1"/>
    <col min="1515" max="1515" width="0.44140625" style="98" customWidth="1"/>
    <col min="1516" max="1766" width="7.5546875" style="98"/>
    <col min="1767" max="1767" width="51.5546875" style="98" customWidth="1"/>
    <col min="1768" max="1768" width="11.44140625" style="98" customWidth="1"/>
    <col min="1769" max="1769" width="11.44140625" style="98" bestFit="1" customWidth="1"/>
    <col min="1770" max="1770" width="10.44140625" style="98" customWidth="1"/>
    <col min="1771" max="1771" width="0.44140625" style="98" customWidth="1"/>
    <col min="1772" max="2022" width="7.5546875" style="98"/>
    <col min="2023" max="2023" width="51.5546875" style="98" customWidth="1"/>
    <col min="2024" max="2024" width="11.44140625" style="98" customWidth="1"/>
    <col min="2025" max="2025" width="11.44140625" style="98" bestFit="1" customWidth="1"/>
    <col min="2026" max="2026" width="10.44140625" style="98" customWidth="1"/>
    <col min="2027" max="2027" width="0.44140625" style="98" customWidth="1"/>
    <col min="2028" max="2278" width="7.5546875" style="98"/>
    <col min="2279" max="2279" width="51.5546875" style="98" customWidth="1"/>
    <col min="2280" max="2280" width="11.44140625" style="98" customWidth="1"/>
    <col min="2281" max="2281" width="11.44140625" style="98" bestFit="1" customWidth="1"/>
    <col min="2282" max="2282" width="10.44140625" style="98" customWidth="1"/>
    <col min="2283" max="2283" width="0.44140625" style="98" customWidth="1"/>
    <col min="2284" max="2534" width="7.5546875" style="98"/>
    <col min="2535" max="2535" width="51.5546875" style="98" customWidth="1"/>
    <col min="2536" max="2536" width="11.44140625" style="98" customWidth="1"/>
    <col min="2537" max="2537" width="11.44140625" style="98" bestFit="1" customWidth="1"/>
    <col min="2538" max="2538" width="10.44140625" style="98" customWidth="1"/>
    <col min="2539" max="2539" width="0.44140625" style="98" customWidth="1"/>
    <col min="2540" max="2790" width="7.5546875" style="98"/>
    <col min="2791" max="2791" width="51.5546875" style="98" customWidth="1"/>
    <col min="2792" max="2792" width="11.44140625" style="98" customWidth="1"/>
    <col min="2793" max="2793" width="11.44140625" style="98" bestFit="1" customWidth="1"/>
    <col min="2794" max="2794" width="10.44140625" style="98" customWidth="1"/>
    <col min="2795" max="2795" width="0.44140625" style="98" customWidth="1"/>
    <col min="2796" max="3046" width="7.5546875" style="98"/>
    <col min="3047" max="3047" width="51.5546875" style="98" customWidth="1"/>
    <col min="3048" max="3048" width="11.44140625" style="98" customWidth="1"/>
    <col min="3049" max="3049" width="11.44140625" style="98" bestFit="1" customWidth="1"/>
    <col min="3050" max="3050" width="10.44140625" style="98" customWidth="1"/>
    <col min="3051" max="3051" width="0.44140625" style="98" customWidth="1"/>
    <col min="3052" max="3302" width="7.5546875" style="98"/>
    <col min="3303" max="3303" width="51.5546875" style="98" customWidth="1"/>
    <col min="3304" max="3304" width="11.44140625" style="98" customWidth="1"/>
    <col min="3305" max="3305" width="11.44140625" style="98" bestFit="1" customWidth="1"/>
    <col min="3306" max="3306" width="10.44140625" style="98" customWidth="1"/>
    <col min="3307" max="3307" width="0.44140625" style="98" customWidth="1"/>
    <col min="3308" max="3558" width="7.5546875" style="98"/>
    <col min="3559" max="3559" width="51.5546875" style="98" customWidth="1"/>
    <col min="3560" max="3560" width="11.44140625" style="98" customWidth="1"/>
    <col min="3561" max="3561" width="11.44140625" style="98" bestFit="1" customWidth="1"/>
    <col min="3562" max="3562" width="10.44140625" style="98" customWidth="1"/>
    <col min="3563" max="3563" width="0.44140625" style="98" customWidth="1"/>
    <col min="3564" max="3814" width="7.5546875" style="98"/>
    <col min="3815" max="3815" width="51.5546875" style="98" customWidth="1"/>
    <col min="3816" max="3816" width="11.44140625" style="98" customWidth="1"/>
    <col min="3817" max="3817" width="11.44140625" style="98" bestFit="1" customWidth="1"/>
    <col min="3818" max="3818" width="10.44140625" style="98" customWidth="1"/>
    <col min="3819" max="3819" width="0.44140625" style="98" customWidth="1"/>
    <col min="3820" max="4070" width="7.5546875" style="98"/>
    <col min="4071" max="4071" width="51.5546875" style="98" customWidth="1"/>
    <col min="4072" max="4072" width="11.44140625" style="98" customWidth="1"/>
    <col min="4073" max="4073" width="11.44140625" style="98" bestFit="1" customWidth="1"/>
    <col min="4074" max="4074" width="10.44140625" style="98" customWidth="1"/>
    <col min="4075" max="4075" width="0.44140625" style="98" customWidth="1"/>
    <col min="4076" max="4326" width="7.5546875" style="98"/>
    <col min="4327" max="4327" width="51.5546875" style="98" customWidth="1"/>
    <col min="4328" max="4328" width="11.44140625" style="98" customWidth="1"/>
    <col min="4329" max="4329" width="11.44140625" style="98" bestFit="1" customWidth="1"/>
    <col min="4330" max="4330" width="10.44140625" style="98" customWidth="1"/>
    <col min="4331" max="4331" width="0.44140625" style="98" customWidth="1"/>
    <col min="4332" max="4582" width="7.5546875" style="98"/>
    <col min="4583" max="4583" width="51.5546875" style="98" customWidth="1"/>
    <col min="4584" max="4584" width="11.44140625" style="98" customWidth="1"/>
    <col min="4585" max="4585" width="11.44140625" style="98" bestFit="1" customWidth="1"/>
    <col min="4586" max="4586" width="10.44140625" style="98" customWidth="1"/>
    <col min="4587" max="4587" width="0.44140625" style="98" customWidth="1"/>
    <col min="4588" max="4838" width="7.5546875" style="98"/>
    <col min="4839" max="4839" width="51.5546875" style="98" customWidth="1"/>
    <col min="4840" max="4840" width="11.44140625" style="98" customWidth="1"/>
    <col min="4841" max="4841" width="11.44140625" style="98" bestFit="1" customWidth="1"/>
    <col min="4842" max="4842" width="10.44140625" style="98" customWidth="1"/>
    <col min="4843" max="4843" width="0.44140625" style="98" customWidth="1"/>
    <col min="4844" max="5094" width="7.5546875" style="98"/>
    <col min="5095" max="5095" width="51.5546875" style="98" customWidth="1"/>
    <col min="5096" max="5096" width="11.44140625" style="98" customWidth="1"/>
    <col min="5097" max="5097" width="11.44140625" style="98" bestFit="1" customWidth="1"/>
    <col min="5098" max="5098" width="10.44140625" style="98" customWidth="1"/>
    <col min="5099" max="5099" width="0.44140625" style="98" customWidth="1"/>
    <col min="5100" max="5350" width="7.5546875" style="98"/>
    <col min="5351" max="5351" width="51.5546875" style="98" customWidth="1"/>
    <col min="5352" max="5352" width="11.44140625" style="98" customWidth="1"/>
    <col min="5353" max="5353" width="11.44140625" style="98" bestFit="1" customWidth="1"/>
    <col min="5354" max="5354" width="10.44140625" style="98" customWidth="1"/>
    <col min="5355" max="5355" width="0.44140625" style="98" customWidth="1"/>
    <col min="5356" max="5606" width="7.5546875" style="98"/>
    <col min="5607" max="5607" width="51.5546875" style="98" customWidth="1"/>
    <col min="5608" max="5608" width="11.44140625" style="98" customWidth="1"/>
    <col min="5609" max="5609" width="11.44140625" style="98" bestFit="1" customWidth="1"/>
    <col min="5610" max="5610" width="10.44140625" style="98" customWidth="1"/>
    <col min="5611" max="5611" width="0.44140625" style="98" customWidth="1"/>
    <col min="5612" max="5862" width="7.5546875" style="98"/>
    <col min="5863" max="5863" width="51.5546875" style="98" customWidth="1"/>
    <col min="5864" max="5864" width="11.44140625" style="98" customWidth="1"/>
    <col min="5865" max="5865" width="11.44140625" style="98" bestFit="1" customWidth="1"/>
    <col min="5866" max="5866" width="10.44140625" style="98" customWidth="1"/>
    <col min="5867" max="5867" width="0.44140625" style="98" customWidth="1"/>
    <col min="5868" max="6118" width="7.5546875" style="98"/>
    <col min="6119" max="6119" width="51.5546875" style="98" customWidth="1"/>
    <col min="6120" max="6120" width="11.44140625" style="98" customWidth="1"/>
    <col min="6121" max="6121" width="11.44140625" style="98" bestFit="1" customWidth="1"/>
    <col min="6122" max="6122" width="10.44140625" style="98" customWidth="1"/>
    <col min="6123" max="6123" width="0.44140625" style="98" customWidth="1"/>
    <col min="6124" max="6374" width="7.5546875" style="98"/>
    <col min="6375" max="6375" width="51.5546875" style="98" customWidth="1"/>
    <col min="6376" max="6376" width="11.44140625" style="98" customWidth="1"/>
    <col min="6377" max="6377" width="11.44140625" style="98" bestFit="1" customWidth="1"/>
    <col min="6378" max="6378" width="10.44140625" style="98" customWidth="1"/>
    <col min="6379" max="6379" width="0.44140625" style="98" customWidth="1"/>
    <col min="6380" max="6630" width="7.5546875" style="98"/>
    <col min="6631" max="6631" width="51.5546875" style="98" customWidth="1"/>
    <col min="6632" max="6632" width="11.44140625" style="98" customWidth="1"/>
    <col min="6633" max="6633" width="11.44140625" style="98" bestFit="1" customWidth="1"/>
    <col min="6634" max="6634" width="10.44140625" style="98" customWidth="1"/>
    <col min="6635" max="6635" width="0.44140625" style="98" customWidth="1"/>
    <col min="6636" max="6886" width="7.5546875" style="98"/>
    <col min="6887" max="6887" width="51.5546875" style="98" customWidth="1"/>
    <col min="6888" max="6888" width="11.44140625" style="98" customWidth="1"/>
    <col min="6889" max="6889" width="11.44140625" style="98" bestFit="1" customWidth="1"/>
    <col min="6890" max="6890" width="10.44140625" style="98" customWidth="1"/>
    <col min="6891" max="6891" width="0.44140625" style="98" customWidth="1"/>
    <col min="6892" max="7142" width="7.5546875" style="98"/>
    <col min="7143" max="7143" width="51.5546875" style="98" customWidth="1"/>
    <col min="7144" max="7144" width="11.44140625" style="98" customWidth="1"/>
    <col min="7145" max="7145" width="11.44140625" style="98" bestFit="1" customWidth="1"/>
    <col min="7146" max="7146" width="10.44140625" style="98" customWidth="1"/>
    <col min="7147" max="7147" width="0.44140625" style="98" customWidth="1"/>
    <col min="7148" max="7398" width="7.5546875" style="98"/>
    <col min="7399" max="7399" width="51.5546875" style="98" customWidth="1"/>
    <col min="7400" max="7400" width="11.44140625" style="98" customWidth="1"/>
    <col min="7401" max="7401" width="11.44140625" style="98" bestFit="1" customWidth="1"/>
    <col min="7402" max="7402" width="10.44140625" style="98" customWidth="1"/>
    <col min="7403" max="7403" width="0.44140625" style="98" customWidth="1"/>
    <col min="7404" max="7654" width="7.5546875" style="98"/>
    <col min="7655" max="7655" width="51.5546875" style="98" customWidth="1"/>
    <col min="7656" max="7656" width="11.44140625" style="98" customWidth="1"/>
    <col min="7657" max="7657" width="11.44140625" style="98" bestFit="1" customWidth="1"/>
    <col min="7658" max="7658" width="10.44140625" style="98" customWidth="1"/>
    <col min="7659" max="7659" width="0.44140625" style="98" customWidth="1"/>
    <col min="7660" max="7910" width="7.5546875" style="98"/>
    <col min="7911" max="7911" width="51.5546875" style="98" customWidth="1"/>
    <col min="7912" max="7912" width="11.44140625" style="98" customWidth="1"/>
    <col min="7913" max="7913" width="11.44140625" style="98" bestFit="1" customWidth="1"/>
    <col min="7914" max="7914" width="10.44140625" style="98" customWidth="1"/>
    <col min="7915" max="7915" width="0.44140625" style="98" customWidth="1"/>
    <col min="7916" max="8166" width="7.5546875" style="98"/>
    <col min="8167" max="8167" width="51.5546875" style="98" customWidth="1"/>
    <col min="8168" max="8168" width="11.44140625" style="98" customWidth="1"/>
    <col min="8169" max="8169" width="11.44140625" style="98" bestFit="1" customWidth="1"/>
    <col min="8170" max="8170" width="10.44140625" style="98" customWidth="1"/>
    <col min="8171" max="8171" width="0.44140625" style="98" customWidth="1"/>
    <col min="8172" max="8422" width="7.5546875" style="98"/>
    <col min="8423" max="8423" width="51.5546875" style="98" customWidth="1"/>
    <col min="8424" max="8424" width="11.44140625" style="98" customWidth="1"/>
    <col min="8425" max="8425" width="11.44140625" style="98" bestFit="1" customWidth="1"/>
    <col min="8426" max="8426" width="10.44140625" style="98" customWidth="1"/>
    <col min="8427" max="8427" width="0.44140625" style="98" customWidth="1"/>
    <col min="8428" max="8678" width="7.5546875" style="98"/>
    <col min="8679" max="8679" width="51.5546875" style="98" customWidth="1"/>
    <col min="8680" max="8680" width="11.44140625" style="98" customWidth="1"/>
    <col min="8681" max="8681" width="11.44140625" style="98" bestFit="1" customWidth="1"/>
    <col min="8682" max="8682" width="10.44140625" style="98" customWidth="1"/>
    <col min="8683" max="8683" width="0.44140625" style="98" customWidth="1"/>
    <col min="8684" max="8934" width="7.5546875" style="98"/>
    <col min="8935" max="8935" width="51.5546875" style="98" customWidth="1"/>
    <col min="8936" max="8936" width="11.44140625" style="98" customWidth="1"/>
    <col min="8937" max="8937" width="11.44140625" style="98" bestFit="1" customWidth="1"/>
    <col min="8938" max="8938" width="10.44140625" style="98" customWidth="1"/>
    <col min="8939" max="8939" width="0.44140625" style="98" customWidth="1"/>
    <col min="8940" max="9190" width="7.5546875" style="98"/>
    <col min="9191" max="9191" width="51.5546875" style="98" customWidth="1"/>
    <col min="9192" max="9192" width="11.44140625" style="98" customWidth="1"/>
    <col min="9193" max="9193" width="11.44140625" style="98" bestFit="1" customWidth="1"/>
    <col min="9194" max="9194" width="10.44140625" style="98" customWidth="1"/>
    <col min="9195" max="9195" width="0.44140625" style="98" customWidth="1"/>
    <col min="9196" max="9446" width="7.5546875" style="98"/>
    <col min="9447" max="9447" width="51.5546875" style="98" customWidth="1"/>
    <col min="9448" max="9448" width="11.44140625" style="98" customWidth="1"/>
    <col min="9449" max="9449" width="11.44140625" style="98" bestFit="1" customWidth="1"/>
    <col min="9450" max="9450" width="10.44140625" style="98" customWidth="1"/>
    <col min="9451" max="9451" width="0.44140625" style="98" customWidth="1"/>
    <col min="9452" max="9702" width="7.5546875" style="98"/>
    <col min="9703" max="9703" width="51.5546875" style="98" customWidth="1"/>
    <col min="9704" max="9704" width="11.44140625" style="98" customWidth="1"/>
    <col min="9705" max="9705" width="11.44140625" style="98" bestFit="1" customWidth="1"/>
    <col min="9706" max="9706" width="10.44140625" style="98" customWidth="1"/>
    <col min="9707" max="9707" width="0.44140625" style="98" customWidth="1"/>
    <col min="9708" max="9958" width="7.5546875" style="98"/>
    <col min="9959" max="9959" width="51.5546875" style="98" customWidth="1"/>
    <col min="9960" max="9960" width="11.44140625" style="98" customWidth="1"/>
    <col min="9961" max="9961" width="11.44140625" style="98" bestFit="1" customWidth="1"/>
    <col min="9962" max="9962" width="10.44140625" style="98" customWidth="1"/>
    <col min="9963" max="9963" width="0.44140625" style="98" customWidth="1"/>
    <col min="9964" max="10214" width="7.5546875" style="98"/>
    <col min="10215" max="10215" width="51.5546875" style="98" customWidth="1"/>
    <col min="10216" max="10216" width="11.44140625" style="98" customWidth="1"/>
    <col min="10217" max="10217" width="11.44140625" style="98" bestFit="1" customWidth="1"/>
    <col min="10218" max="10218" width="10.44140625" style="98" customWidth="1"/>
    <col min="10219" max="10219" width="0.44140625" style="98" customWidth="1"/>
    <col min="10220" max="10470" width="7.5546875" style="98"/>
    <col min="10471" max="10471" width="51.5546875" style="98" customWidth="1"/>
    <col min="10472" max="10472" width="11.44140625" style="98" customWidth="1"/>
    <col min="10473" max="10473" width="11.44140625" style="98" bestFit="1" customWidth="1"/>
    <col min="10474" max="10474" width="10.44140625" style="98" customWidth="1"/>
    <col min="10475" max="10475" width="0.44140625" style="98" customWidth="1"/>
    <col min="10476" max="10726" width="7.5546875" style="98"/>
    <col min="10727" max="10727" width="51.5546875" style="98" customWidth="1"/>
    <col min="10728" max="10728" width="11.44140625" style="98" customWidth="1"/>
    <col min="10729" max="10729" width="11.44140625" style="98" bestFit="1" customWidth="1"/>
    <col min="10730" max="10730" width="10.44140625" style="98" customWidth="1"/>
    <col min="10731" max="10731" width="0.44140625" style="98" customWidth="1"/>
    <col min="10732" max="10982" width="7.5546875" style="98"/>
    <col min="10983" max="10983" width="51.5546875" style="98" customWidth="1"/>
    <col min="10984" max="10984" width="11.44140625" style="98" customWidth="1"/>
    <col min="10985" max="10985" width="11.44140625" style="98" bestFit="1" customWidth="1"/>
    <col min="10986" max="10986" width="10.44140625" style="98" customWidth="1"/>
    <col min="10987" max="10987" width="0.44140625" style="98" customWidth="1"/>
    <col min="10988" max="11238" width="7.5546875" style="98"/>
    <col min="11239" max="11239" width="51.5546875" style="98" customWidth="1"/>
    <col min="11240" max="11240" width="11.44140625" style="98" customWidth="1"/>
    <col min="11241" max="11241" width="11.44140625" style="98" bestFit="1" customWidth="1"/>
    <col min="11242" max="11242" width="10.44140625" style="98" customWidth="1"/>
    <col min="11243" max="11243" width="0.44140625" style="98" customWidth="1"/>
    <col min="11244" max="11494" width="7.5546875" style="98"/>
    <col min="11495" max="11495" width="51.5546875" style="98" customWidth="1"/>
    <col min="11496" max="11496" width="11.44140625" style="98" customWidth="1"/>
    <col min="11497" max="11497" width="11.44140625" style="98" bestFit="1" customWidth="1"/>
    <col min="11498" max="11498" width="10.44140625" style="98" customWidth="1"/>
    <col min="11499" max="11499" width="0.44140625" style="98" customWidth="1"/>
    <col min="11500" max="11750" width="7.5546875" style="98"/>
    <col min="11751" max="11751" width="51.5546875" style="98" customWidth="1"/>
    <col min="11752" max="11752" width="11.44140625" style="98" customWidth="1"/>
    <col min="11753" max="11753" width="11.44140625" style="98" bestFit="1" customWidth="1"/>
    <col min="11754" max="11754" width="10.44140625" style="98" customWidth="1"/>
    <col min="11755" max="11755" width="0.44140625" style="98" customWidth="1"/>
    <col min="11756" max="12006" width="7.5546875" style="98"/>
    <col min="12007" max="12007" width="51.5546875" style="98" customWidth="1"/>
    <col min="12008" max="12008" width="11.44140625" style="98" customWidth="1"/>
    <col min="12009" max="12009" width="11.44140625" style="98" bestFit="1" customWidth="1"/>
    <col min="12010" max="12010" width="10.44140625" style="98" customWidth="1"/>
    <col min="12011" max="12011" width="0.44140625" style="98" customWidth="1"/>
    <col min="12012" max="12262" width="7.5546875" style="98"/>
    <col min="12263" max="12263" width="51.5546875" style="98" customWidth="1"/>
    <col min="12264" max="12264" width="11.44140625" style="98" customWidth="1"/>
    <col min="12265" max="12265" width="11.44140625" style="98" bestFit="1" customWidth="1"/>
    <col min="12266" max="12266" width="10.44140625" style="98" customWidth="1"/>
    <col min="12267" max="12267" width="0.44140625" style="98" customWidth="1"/>
    <col min="12268" max="12518" width="7.5546875" style="98"/>
    <col min="12519" max="12519" width="51.5546875" style="98" customWidth="1"/>
    <col min="12520" max="12520" width="11.44140625" style="98" customWidth="1"/>
    <col min="12521" max="12521" width="11.44140625" style="98" bestFit="1" customWidth="1"/>
    <col min="12522" max="12522" width="10.44140625" style="98" customWidth="1"/>
    <col min="12523" max="12523" width="0.44140625" style="98" customWidth="1"/>
    <col min="12524" max="12774" width="7.5546875" style="98"/>
    <col min="12775" max="12775" width="51.5546875" style="98" customWidth="1"/>
    <col min="12776" max="12776" width="11.44140625" style="98" customWidth="1"/>
    <col min="12777" max="12777" width="11.44140625" style="98" bestFit="1" customWidth="1"/>
    <col min="12778" max="12778" width="10.44140625" style="98" customWidth="1"/>
    <col min="12779" max="12779" width="0.44140625" style="98" customWidth="1"/>
    <col min="12780" max="13030" width="7.5546875" style="98"/>
    <col min="13031" max="13031" width="51.5546875" style="98" customWidth="1"/>
    <col min="13032" max="13032" width="11.44140625" style="98" customWidth="1"/>
    <col min="13033" max="13033" width="11.44140625" style="98" bestFit="1" customWidth="1"/>
    <col min="13034" max="13034" width="10.44140625" style="98" customWidth="1"/>
    <col min="13035" max="13035" width="0.44140625" style="98" customWidth="1"/>
    <col min="13036" max="13286" width="7.5546875" style="98"/>
    <col min="13287" max="13287" width="51.5546875" style="98" customWidth="1"/>
    <col min="13288" max="13288" width="11.44140625" style="98" customWidth="1"/>
    <col min="13289" max="13289" width="11.44140625" style="98" bestFit="1" customWidth="1"/>
    <col min="13290" max="13290" width="10.44140625" style="98" customWidth="1"/>
    <col min="13291" max="13291" width="0.44140625" style="98" customWidth="1"/>
    <col min="13292" max="13542" width="7.5546875" style="98"/>
    <col min="13543" max="13543" width="51.5546875" style="98" customWidth="1"/>
    <col min="13544" max="13544" width="11.44140625" style="98" customWidth="1"/>
    <col min="13545" max="13545" width="11.44140625" style="98" bestFit="1" customWidth="1"/>
    <col min="13546" max="13546" width="10.44140625" style="98" customWidth="1"/>
    <col min="13547" max="13547" width="0.44140625" style="98" customWidth="1"/>
    <col min="13548" max="13798" width="7.5546875" style="98"/>
    <col min="13799" max="13799" width="51.5546875" style="98" customWidth="1"/>
    <col min="13800" max="13800" width="11.44140625" style="98" customWidth="1"/>
    <col min="13801" max="13801" width="11.44140625" style="98" bestFit="1" customWidth="1"/>
    <col min="13802" max="13802" width="10.44140625" style="98" customWidth="1"/>
    <col min="13803" max="13803" width="0.44140625" style="98" customWidth="1"/>
    <col min="13804" max="14054" width="7.5546875" style="98"/>
    <col min="14055" max="14055" width="51.5546875" style="98" customWidth="1"/>
    <col min="14056" max="14056" width="11.44140625" style="98" customWidth="1"/>
    <col min="14057" max="14057" width="11.44140625" style="98" bestFit="1" customWidth="1"/>
    <col min="14058" max="14058" width="10.44140625" style="98" customWidth="1"/>
    <col min="14059" max="14059" width="0.44140625" style="98" customWidth="1"/>
    <col min="14060" max="14310" width="7.5546875" style="98"/>
    <col min="14311" max="14311" width="51.5546875" style="98" customWidth="1"/>
    <col min="14312" max="14312" width="11.44140625" style="98" customWidth="1"/>
    <col min="14313" max="14313" width="11.44140625" style="98" bestFit="1" customWidth="1"/>
    <col min="14314" max="14314" width="10.44140625" style="98" customWidth="1"/>
    <col min="14315" max="14315" width="0.44140625" style="98" customWidth="1"/>
    <col min="14316" max="14566" width="7.5546875" style="98"/>
    <col min="14567" max="14567" width="51.5546875" style="98" customWidth="1"/>
    <col min="14568" max="14568" width="11.44140625" style="98" customWidth="1"/>
    <col min="14569" max="14569" width="11.44140625" style="98" bestFit="1" customWidth="1"/>
    <col min="14570" max="14570" width="10.44140625" style="98" customWidth="1"/>
    <col min="14571" max="14571" width="0.44140625" style="98" customWidth="1"/>
    <col min="14572" max="14822" width="7.5546875" style="98"/>
    <col min="14823" max="14823" width="51.5546875" style="98" customWidth="1"/>
    <col min="14824" max="14824" width="11.44140625" style="98" customWidth="1"/>
    <col min="14825" max="14825" width="11.44140625" style="98" bestFit="1" customWidth="1"/>
    <col min="14826" max="14826" width="10.44140625" style="98" customWidth="1"/>
    <col min="14827" max="14827" width="0.44140625" style="98" customWidth="1"/>
    <col min="14828" max="15078" width="7.5546875" style="98"/>
    <col min="15079" max="15079" width="51.5546875" style="98" customWidth="1"/>
    <col min="15080" max="15080" width="11.44140625" style="98" customWidth="1"/>
    <col min="15081" max="15081" width="11.44140625" style="98" bestFit="1" customWidth="1"/>
    <col min="15082" max="15082" width="10.44140625" style="98" customWidth="1"/>
    <col min="15083" max="15083" width="0.44140625" style="98" customWidth="1"/>
    <col min="15084" max="15334" width="7.5546875" style="98"/>
    <col min="15335" max="15335" width="51.5546875" style="98" customWidth="1"/>
    <col min="15336" max="15336" width="11.44140625" style="98" customWidth="1"/>
    <col min="15337" max="15337" width="11.44140625" style="98" bestFit="1" customWidth="1"/>
    <col min="15338" max="15338" width="10.44140625" style="98" customWidth="1"/>
    <col min="15339" max="15339" width="0.44140625" style="98" customWidth="1"/>
    <col min="15340" max="15590" width="7.5546875" style="98"/>
    <col min="15591" max="15591" width="51.5546875" style="98" customWidth="1"/>
    <col min="15592" max="15592" width="11.44140625" style="98" customWidth="1"/>
    <col min="15593" max="15593" width="11.44140625" style="98" bestFit="1" customWidth="1"/>
    <col min="15594" max="15594" width="10.44140625" style="98" customWidth="1"/>
    <col min="15595" max="15595" width="0.44140625" style="98" customWidth="1"/>
    <col min="15596" max="15846" width="7.5546875" style="98"/>
    <col min="15847" max="15847" width="51.5546875" style="98" customWidth="1"/>
    <col min="15848" max="15848" width="11.44140625" style="98" customWidth="1"/>
    <col min="15849" max="15849" width="11.44140625" style="98" bestFit="1" customWidth="1"/>
    <col min="15850" max="15850" width="10.44140625" style="98" customWidth="1"/>
    <col min="15851" max="15851" width="0.44140625" style="98" customWidth="1"/>
    <col min="15852" max="16102" width="7.5546875" style="98"/>
    <col min="16103" max="16103" width="51.5546875" style="98" customWidth="1"/>
    <col min="16104" max="16104" width="11.44140625" style="98" customWidth="1"/>
    <col min="16105" max="16105" width="11.44140625" style="98" bestFit="1" customWidth="1"/>
    <col min="16106" max="16106" width="10.44140625" style="98" customWidth="1"/>
    <col min="16107" max="16107" width="0.44140625" style="98" customWidth="1"/>
    <col min="16108" max="16384" width="7.5546875" style="98"/>
  </cols>
  <sheetData>
    <row r="1" spans="1:48" ht="15.75" customHeight="1" thickBot="1" x14ac:dyDescent="0.4">
      <c r="A1" s="378" t="s">
        <v>50</v>
      </c>
      <c r="B1" s="379"/>
      <c r="C1" s="379"/>
      <c r="D1" s="379"/>
      <c r="E1" s="104"/>
      <c r="F1" s="25" t="s">
        <v>37</v>
      </c>
      <c r="G1" s="4"/>
      <c r="H1" s="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row>
    <row r="2" spans="1:48" s="105" customFormat="1" ht="14.25" customHeight="1" x14ac:dyDescent="0.25">
      <c r="A2" s="209" t="s">
        <v>30</v>
      </c>
      <c r="B2" s="297" t="s">
        <v>254</v>
      </c>
      <c r="C2" s="389" t="s">
        <v>255</v>
      </c>
      <c r="D2" s="297" t="s">
        <v>228</v>
      </c>
      <c r="E2" s="104"/>
      <c r="F2" s="4"/>
      <c r="G2" s="587"/>
      <c r="H2" s="587"/>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row>
    <row r="3" spans="1:48" s="591" customFormat="1" ht="14.25" customHeight="1" x14ac:dyDescent="0.3">
      <c r="A3" s="169" t="s">
        <v>292</v>
      </c>
      <c r="B3" s="589">
        <f>SUM(B4:B6)</f>
        <v>13680</v>
      </c>
      <c r="C3" s="590">
        <f>SUM(C4:C6)</f>
        <v>15258</v>
      </c>
      <c r="D3" s="589">
        <f>+C3-B3</f>
        <v>1578</v>
      </c>
      <c r="F3" s="4"/>
      <c r="G3" s="588"/>
      <c r="H3" s="588"/>
    </row>
    <row r="4" spans="1:48" s="104" customFormat="1" ht="14.25" customHeight="1" x14ac:dyDescent="0.25">
      <c r="A4" s="181" t="s">
        <v>293</v>
      </c>
      <c r="B4" s="294">
        <v>2516</v>
      </c>
      <c r="C4" s="499">
        <v>4906</v>
      </c>
      <c r="D4" s="294">
        <f t="shared" ref="D4:D9" si="0">+C4-B4</f>
        <v>2390</v>
      </c>
      <c r="F4" s="4"/>
      <c r="G4" s="588"/>
      <c r="H4" s="588"/>
    </row>
    <row r="5" spans="1:48" ht="14.25" customHeight="1" x14ac:dyDescent="0.25">
      <c r="A5" s="181" t="s">
        <v>294</v>
      </c>
      <c r="B5" s="295">
        <v>11131</v>
      </c>
      <c r="C5" s="500">
        <v>10312</v>
      </c>
      <c r="D5" s="294">
        <f>+C5-B5</f>
        <v>-819</v>
      </c>
      <c r="E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104"/>
      <c r="AS5" s="104"/>
      <c r="AT5" s="104"/>
      <c r="AU5" s="104"/>
      <c r="AV5" s="104"/>
    </row>
    <row r="6" spans="1:48" ht="14.25" customHeight="1" x14ac:dyDescent="0.25">
      <c r="A6" s="181" t="s">
        <v>295</v>
      </c>
      <c r="B6" s="295">
        <v>33</v>
      </c>
      <c r="C6" s="500">
        <v>40</v>
      </c>
      <c r="D6" s="294">
        <f>+C6-B6</f>
        <v>7</v>
      </c>
      <c r="E6" s="104"/>
      <c r="G6" s="65"/>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row>
    <row r="7" spans="1:48" s="591" customFormat="1" ht="14.25" customHeight="1" x14ac:dyDescent="0.3">
      <c r="A7" s="169" t="s">
        <v>296</v>
      </c>
      <c r="B7" s="589">
        <f>SUM(B8:B8)</f>
        <v>-1757</v>
      </c>
      <c r="C7" s="590">
        <f>SUM(C8:C8)</f>
        <v>-649</v>
      </c>
      <c r="D7" s="589">
        <f t="shared" si="0"/>
        <v>1108</v>
      </c>
      <c r="F7" s="373"/>
      <c r="G7" s="374"/>
    </row>
    <row r="8" spans="1:48" s="104" customFormat="1" ht="14.25" customHeight="1" x14ac:dyDescent="0.25">
      <c r="A8" s="181" t="s">
        <v>297</v>
      </c>
      <c r="B8" s="294">
        <v>-1757</v>
      </c>
      <c r="C8" s="499">
        <v>-649</v>
      </c>
      <c r="D8" s="294">
        <f t="shared" si="0"/>
        <v>1108</v>
      </c>
      <c r="F8" s="52"/>
      <c r="G8" s="67"/>
    </row>
    <row r="9" spans="1:48" s="104" customFormat="1" x14ac:dyDescent="0.25">
      <c r="A9" s="157" t="s">
        <v>298</v>
      </c>
      <c r="B9" s="293">
        <f>+B3+B7</f>
        <v>11923</v>
      </c>
      <c r="C9" s="292">
        <f>+C7+C3</f>
        <v>14609</v>
      </c>
      <c r="D9" s="293">
        <f t="shared" si="0"/>
        <v>2686</v>
      </c>
      <c r="F9" s="52"/>
      <c r="G9" s="588"/>
      <c r="H9" s="588"/>
    </row>
    <row r="10" spans="1:48" x14ac:dyDescent="0.25">
      <c r="A10" s="106"/>
      <c r="B10" s="106"/>
      <c r="C10" s="106"/>
      <c r="D10" s="106"/>
      <c r="E10" s="104"/>
      <c r="F10" s="158" t="s">
        <v>60</v>
      </c>
      <c r="G10" s="488" t="s">
        <v>299</v>
      </c>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row>
    <row r="11" spans="1:48" x14ac:dyDescent="0.25">
      <c r="E11" s="104"/>
      <c r="F11" s="158" t="s">
        <v>111</v>
      </c>
      <c r="G11" s="488" t="s">
        <v>476</v>
      </c>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row>
    <row r="12" spans="1:48" ht="10.5" customHeight="1" x14ac:dyDescent="0.25">
      <c r="G12" s="65"/>
    </row>
    <row r="13" spans="1:48" x14ac:dyDescent="0.25">
      <c r="G13" s="20"/>
      <c r="H13" s="20"/>
    </row>
    <row r="17" spans="1:6" x14ac:dyDescent="0.25">
      <c r="F17" s="78"/>
    </row>
    <row r="18" spans="1:6" ht="13.8" x14ac:dyDescent="0.25">
      <c r="A18" s="101" t="s">
        <v>37</v>
      </c>
    </row>
    <row r="20" spans="1:6" x14ac:dyDescent="0.25">
      <c r="A20" s="690"/>
      <c r="B20" s="711"/>
      <c r="C20" s="712"/>
    </row>
    <row r="21" spans="1:6" x14ac:dyDescent="0.25">
      <c r="A21" s="690"/>
      <c r="B21" s="713"/>
      <c r="C21" s="712"/>
    </row>
    <row r="22" spans="1:6" x14ac:dyDescent="0.25">
      <c r="A22" s="690"/>
      <c r="B22" s="711"/>
      <c r="C22" s="712"/>
    </row>
    <row r="23" spans="1:6" x14ac:dyDescent="0.25">
      <c r="A23" s="712"/>
      <c r="B23" s="712"/>
      <c r="C23" s="712"/>
    </row>
  </sheetData>
  <conditionalFormatting sqref="G4">
    <cfRule type="cellIs" dxfId="74" priority="16" operator="notEqual">
      <formula>0</formula>
    </cfRule>
    <cfRule type="cellIs" dxfId="73" priority="17" operator="greaterThan">
      <formula>0</formula>
    </cfRule>
    <cfRule type="cellIs" dxfId="72" priority="18" operator="notEqual">
      <formula>0</formula>
    </cfRule>
  </conditionalFormatting>
  <conditionalFormatting sqref="H4">
    <cfRule type="cellIs" dxfId="71" priority="13" operator="notEqual">
      <formula>0</formula>
    </cfRule>
    <cfRule type="cellIs" dxfId="70" priority="14" operator="greaterThan">
      <formula>0</formula>
    </cfRule>
    <cfRule type="cellIs" dxfId="69" priority="15" operator="notEqual">
      <formula>0</formula>
    </cfRule>
  </conditionalFormatting>
  <conditionalFormatting sqref="G3">
    <cfRule type="cellIs" dxfId="68" priority="10" operator="notEqual">
      <formula>0</formula>
    </cfRule>
    <cfRule type="cellIs" dxfId="67" priority="11" operator="greaterThan">
      <formula>0</formula>
    </cfRule>
    <cfRule type="cellIs" dxfId="66" priority="12" operator="notEqual">
      <formula>0</formula>
    </cfRule>
  </conditionalFormatting>
  <conditionalFormatting sqref="H3">
    <cfRule type="cellIs" dxfId="65" priority="7" operator="notEqual">
      <formula>0</formula>
    </cfRule>
    <cfRule type="cellIs" dxfId="64" priority="8" operator="greaterThan">
      <formula>0</formula>
    </cfRule>
    <cfRule type="cellIs" dxfId="63" priority="9" operator="notEqual">
      <formula>0</formula>
    </cfRule>
  </conditionalFormatting>
  <conditionalFormatting sqref="G9">
    <cfRule type="cellIs" dxfId="62" priority="4" operator="notEqual">
      <formula>0</formula>
    </cfRule>
    <cfRule type="cellIs" dxfId="61" priority="5" operator="greaterThan">
      <formula>0</formula>
    </cfRule>
    <cfRule type="cellIs" dxfId="60" priority="6" operator="notEqual">
      <formula>0</formula>
    </cfRule>
  </conditionalFormatting>
  <conditionalFormatting sqref="H9">
    <cfRule type="cellIs" dxfId="59" priority="1" operator="notEqual">
      <formula>0</formula>
    </cfRule>
    <cfRule type="cellIs" dxfId="58" priority="2" operator="greaterThan">
      <formula>0</formula>
    </cfRule>
    <cfRule type="cellIs" dxfId="57" priority="3" operator="notEqual">
      <formula>0</formula>
    </cfRule>
  </conditionalFormatting>
  <hyperlinks>
    <hyperlink ref="A18" location="Indice!A1" display="Indice" xr:uid="{00000000-0004-0000-2000-000000000000}"/>
    <hyperlink ref="F1" location="Indice!A1" display="Indice" xr:uid="{41E2624D-92BA-411A-A077-FEBD39744373}"/>
  </hyperlinks>
  <pageMargins left="0.75" right="0.75" top="1" bottom="1" header="0.5" footer="0.5"/>
  <pageSetup paperSize="9" orientation="portrait" r:id="rId1"/>
  <headerFooter alignWithMargins="0">
    <oddFooter>&amp;L&amp;1#&amp;"Calibri"&amp;10&amp;K000000Internal</oddFooter>
  </headerFooter>
  <customProperties>
    <customPr name="_pios_id" r:id="rId2"/>
  </customProperties>
  <ignoredErrors>
    <ignoredError sqref="B7" formulaRange="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O65"/>
  <sheetViews>
    <sheetView showGridLines="0" zoomScale="80" zoomScaleNormal="80" workbookViewId="0">
      <selection activeCell="F1" sqref="F1"/>
    </sheetView>
  </sheetViews>
  <sheetFormatPr defaultRowHeight="12" customHeight="1" x14ac:dyDescent="0.25"/>
  <cols>
    <col min="1" max="1" width="63.5546875" style="104" customWidth="1"/>
    <col min="2" max="2" width="11" style="104" bestFit="1" customWidth="1"/>
    <col min="3" max="3" width="11.77734375" style="104" bestFit="1" customWidth="1"/>
    <col min="4" max="4" width="9.5546875" style="104" customWidth="1"/>
    <col min="5" max="5" width="16.5546875" style="104" bestFit="1" customWidth="1"/>
    <col min="6" max="6" width="3.5546875" style="104" customWidth="1"/>
    <col min="7" max="7" width="74.5546875" style="104" customWidth="1"/>
    <col min="8" max="8" width="18" style="104" bestFit="1" customWidth="1"/>
    <col min="9" max="9" width="15.44140625" style="104" bestFit="1" customWidth="1"/>
    <col min="10" max="245" width="9.44140625" style="104"/>
    <col min="246" max="246" width="41.44140625" style="104" customWidth="1"/>
    <col min="247" max="247" width="9.44140625" style="104" bestFit="1" customWidth="1"/>
    <col min="248" max="248" width="3.5546875" style="104" customWidth="1"/>
    <col min="249" max="249" width="9.44140625" style="104"/>
    <col min="250" max="250" width="11.44140625" style="104" bestFit="1" customWidth="1"/>
    <col min="251" max="251" width="9.44140625" style="104"/>
    <col min="252" max="252" width="11.44140625" style="104" bestFit="1" customWidth="1"/>
    <col min="253" max="255" width="9.44140625" style="104"/>
    <col min="256" max="256" width="20.5546875" style="104" bestFit="1" customWidth="1"/>
    <col min="257" max="257" width="15.44140625" style="104" bestFit="1" customWidth="1"/>
    <col min="258" max="262" width="16.5546875" style="104" bestFit="1" customWidth="1"/>
    <col min="263" max="264" width="18" style="104" bestFit="1" customWidth="1"/>
    <col min="265" max="501" width="9.44140625" style="104"/>
    <col min="502" max="502" width="41.44140625" style="104" customWidth="1"/>
    <col min="503" max="503" width="9.44140625" style="104" bestFit="1" customWidth="1"/>
    <col min="504" max="504" width="3.5546875" style="104" customWidth="1"/>
    <col min="505" max="505" width="9.44140625" style="104"/>
    <col min="506" max="506" width="11.44140625" style="104" bestFit="1" customWidth="1"/>
    <col min="507" max="507" width="9.44140625" style="104"/>
    <col min="508" max="508" width="11.44140625" style="104" bestFit="1" customWidth="1"/>
    <col min="509" max="511" width="9.44140625" style="104"/>
    <col min="512" max="512" width="20.5546875" style="104" bestFit="1" customWidth="1"/>
    <col min="513" max="513" width="15.44140625" style="104" bestFit="1" customWidth="1"/>
    <col min="514" max="518" width="16.5546875" style="104" bestFit="1" customWidth="1"/>
    <col min="519" max="520" width="18" style="104" bestFit="1" customWidth="1"/>
    <col min="521" max="757" width="9.44140625" style="104"/>
    <col min="758" max="758" width="41.44140625" style="104" customWidth="1"/>
    <col min="759" max="759" width="9.44140625" style="104" bestFit="1" customWidth="1"/>
    <col min="760" max="760" width="3.5546875" style="104" customWidth="1"/>
    <col min="761" max="761" width="9.44140625" style="104"/>
    <col min="762" max="762" width="11.44140625" style="104" bestFit="1" customWidth="1"/>
    <col min="763" max="763" width="9.44140625" style="104"/>
    <col min="764" max="764" width="11.44140625" style="104" bestFit="1" customWidth="1"/>
    <col min="765" max="767" width="9.44140625" style="104"/>
    <col min="768" max="768" width="20.5546875" style="104" bestFit="1" customWidth="1"/>
    <col min="769" max="769" width="15.44140625" style="104" bestFit="1" customWidth="1"/>
    <col min="770" max="774" width="16.5546875" style="104" bestFit="1" customWidth="1"/>
    <col min="775" max="776" width="18" style="104" bestFit="1" customWidth="1"/>
    <col min="777" max="1013" width="9.44140625" style="104"/>
    <col min="1014" max="1014" width="41.44140625" style="104" customWidth="1"/>
    <col min="1015" max="1015" width="9.44140625" style="104" bestFit="1" customWidth="1"/>
    <col min="1016" max="1016" width="3.5546875" style="104" customWidth="1"/>
    <col min="1017" max="1017" width="9.44140625" style="104"/>
    <col min="1018" max="1018" width="11.44140625" style="104" bestFit="1" customWidth="1"/>
    <col min="1019" max="1019" width="9.44140625" style="104"/>
    <col min="1020" max="1020" width="11.44140625" style="104" bestFit="1" customWidth="1"/>
    <col min="1021" max="1023" width="9.44140625" style="104"/>
    <col min="1024" max="1024" width="20.5546875" style="104" bestFit="1" customWidth="1"/>
    <col min="1025" max="1025" width="15.44140625" style="104" bestFit="1" customWidth="1"/>
    <col min="1026" max="1030" width="16.5546875" style="104" bestFit="1" customWidth="1"/>
    <col min="1031" max="1032" width="18" style="104" bestFit="1" customWidth="1"/>
    <col min="1033" max="1269" width="9.44140625" style="104"/>
    <col min="1270" max="1270" width="41.44140625" style="104" customWidth="1"/>
    <col min="1271" max="1271" width="9.44140625" style="104" bestFit="1" customWidth="1"/>
    <col min="1272" max="1272" width="3.5546875" style="104" customWidth="1"/>
    <col min="1273" max="1273" width="9.44140625" style="104"/>
    <col min="1274" max="1274" width="11.44140625" style="104" bestFit="1" customWidth="1"/>
    <col min="1275" max="1275" width="9.44140625" style="104"/>
    <col min="1276" max="1276" width="11.44140625" style="104" bestFit="1" customWidth="1"/>
    <col min="1277" max="1279" width="9.44140625" style="104"/>
    <col min="1280" max="1280" width="20.5546875" style="104" bestFit="1" customWidth="1"/>
    <col min="1281" max="1281" width="15.44140625" style="104" bestFit="1" customWidth="1"/>
    <col min="1282" max="1286" width="16.5546875" style="104" bestFit="1" customWidth="1"/>
    <col min="1287" max="1288" width="18" style="104" bestFit="1" customWidth="1"/>
    <col min="1289" max="1525" width="9.44140625" style="104"/>
    <col min="1526" max="1526" width="41.44140625" style="104" customWidth="1"/>
    <col min="1527" max="1527" width="9.44140625" style="104" bestFit="1" customWidth="1"/>
    <col min="1528" max="1528" width="3.5546875" style="104" customWidth="1"/>
    <col min="1529" max="1529" width="9.44140625" style="104"/>
    <col min="1530" max="1530" width="11.44140625" style="104" bestFit="1" customWidth="1"/>
    <col min="1531" max="1531" width="9.44140625" style="104"/>
    <col min="1532" max="1532" width="11.44140625" style="104" bestFit="1" customWidth="1"/>
    <col min="1533" max="1535" width="9.44140625" style="104"/>
    <col min="1536" max="1536" width="20.5546875" style="104" bestFit="1" customWidth="1"/>
    <col min="1537" max="1537" width="15.44140625" style="104" bestFit="1" customWidth="1"/>
    <col min="1538" max="1542" width="16.5546875" style="104" bestFit="1" customWidth="1"/>
    <col min="1543" max="1544" width="18" style="104" bestFit="1" customWidth="1"/>
    <col min="1545" max="1781" width="9.44140625" style="104"/>
    <col min="1782" max="1782" width="41.44140625" style="104" customWidth="1"/>
    <col min="1783" max="1783" width="9.44140625" style="104" bestFit="1" customWidth="1"/>
    <col min="1784" max="1784" width="3.5546875" style="104" customWidth="1"/>
    <col min="1785" max="1785" width="9.44140625" style="104"/>
    <col min="1786" max="1786" width="11.44140625" style="104" bestFit="1" customWidth="1"/>
    <col min="1787" max="1787" width="9.44140625" style="104"/>
    <col min="1788" max="1788" width="11.44140625" style="104" bestFit="1" customWidth="1"/>
    <col min="1789" max="1791" width="9.44140625" style="104"/>
    <col min="1792" max="1792" width="20.5546875" style="104" bestFit="1" customWidth="1"/>
    <col min="1793" max="1793" width="15.44140625" style="104" bestFit="1" customWidth="1"/>
    <col min="1794" max="1798" width="16.5546875" style="104" bestFit="1" customWidth="1"/>
    <col min="1799" max="1800" width="18" style="104" bestFit="1" customWidth="1"/>
    <col min="1801" max="2037" width="9.44140625" style="104"/>
    <col min="2038" max="2038" width="41.44140625" style="104" customWidth="1"/>
    <col min="2039" max="2039" width="9.44140625" style="104" bestFit="1" customWidth="1"/>
    <col min="2040" max="2040" width="3.5546875" style="104" customWidth="1"/>
    <col min="2041" max="2041" width="9.44140625" style="104"/>
    <col min="2042" max="2042" width="11.44140625" style="104" bestFit="1" customWidth="1"/>
    <col min="2043" max="2043" width="9.44140625" style="104"/>
    <col min="2044" max="2044" width="11.44140625" style="104" bestFit="1" customWidth="1"/>
    <col min="2045" max="2047" width="9.44140625" style="104"/>
    <col min="2048" max="2048" width="20.5546875" style="104" bestFit="1" customWidth="1"/>
    <col min="2049" max="2049" width="15.44140625" style="104" bestFit="1" customWidth="1"/>
    <col min="2050" max="2054" width="16.5546875" style="104" bestFit="1" customWidth="1"/>
    <col min="2055" max="2056" width="18" style="104" bestFit="1" customWidth="1"/>
    <col min="2057" max="2293" width="9.44140625" style="104"/>
    <col min="2294" max="2294" width="41.44140625" style="104" customWidth="1"/>
    <col min="2295" max="2295" width="9.44140625" style="104" bestFit="1" customWidth="1"/>
    <col min="2296" max="2296" width="3.5546875" style="104" customWidth="1"/>
    <col min="2297" max="2297" width="9.44140625" style="104"/>
    <col min="2298" max="2298" width="11.44140625" style="104" bestFit="1" customWidth="1"/>
    <col min="2299" max="2299" width="9.44140625" style="104"/>
    <col min="2300" max="2300" width="11.44140625" style="104" bestFit="1" customWidth="1"/>
    <col min="2301" max="2303" width="9.44140625" style="104"/>
    <col min="2304" max="2304" width="20.5546875" style="104" bestFit="1" customWidth="1"/>
    <col min="2305" max="2305" width="15.44140625" style="104" bestFit="1" customWidth="1"/>
    <col min="2306" max="2310" width="16.5546875" style="104" bestFit="1" customWidth="1"/>
    <col min="2311" max="2312" width="18" style="104" bestFit="1" customWidth="1"/>
    <col min="2313" max="2549" width="9.44140625" style="104"/>
    <col min="2550" max="2550" width="41.44140625" style="104" customWidth="1"/>
    <col min="2551" max="2551" width="9.44140625" style="104" bestFit="1" customWidth="1"/>
    <col min="2552" max="2552" width="3.5546875" style="104" customWidth="1"/>
    <col min="2553" max="2553" width="9.44140625" style="104"/>
    <col min="2554" max="2554" width="11.44140625" style="104" bestFit="1" customWidth="1"/>
    <col min="2555" max="2555" width="9.44140625" style="104"/>
    <col min="2556" max="2556" width="11.44140625" style="104" bestFit="1" customWidth="1"/>
    <col min="2557" max="2559" width="9.44140625" style="104"/>
    <col min="2560" max="2560" width="20.5546875" style="104" bestFit="1" customWidth="1"/>
    <col min="2561" max="2561" width="15.44140625" style="104" bestFit="1" customWidth="1"/>
    <col min="2562" max="2566" width="16.5546875" style="104" bestFit="1" customWidth="1"/>
    <col min="2567" max="2568" width="18" style="104" bestFit="1" customWidth="1"/>
    <col min="2569" max="2805" width="9.44140625" style="104"/>
    <col min="2806" max="2806" width="41.44140625" style="104" customWidth="1"/>
    <col min="2807" max="2807" width="9.44140625" style="104" bestFit="1" customWidth="1"/>
    <col min="2808" max="2808" width="3.5546875" style="104" customWidth="1"/>
    <col min="2809" max="2809" width="9.44140625" style="104"/>
    <col min="2810" max="2810" width="11.44140625" style="104" bestFit="1" customWidth="1"/>
    <col min="2811" max="2811" width="9.44140625" style="104"/>
    <col min="2812" max="2812" width="11.44140625" style="104" bestFit="1" customWidth="1"/>
    <col min="2813" max="2815" width="9.44140625" style="104"/>
    <col min="2816" max="2816" width="20.5546875" style="104" bestFit="1" customWidth="1"/>
    <col min="2817" max="2817" width="15.44140625" style="104" bestFit="1" customWidth="1"/>
    <col min="2818" max="2822" width="16.5546875" style="104" bestFit="1" customWidth="1"/>
    <col min="2823" max="2824" width="18" style="104" bestFit="1" customWidth="1"/>
    <col min="2825" max="3061" width="9.44140625" style="104"/>
    <col min="3062" max="3062" width="41.44140625" style="104" customWidth="1"/>
    <col min="3063" max="3063" width="9.44140625" style="104" bestFit="1" customWidth="1"/>
    <col min="3064" max="3064" width="3.5546875" style="104" customWidth="1"/>
    <col min="3065" max="3065" width="9.44140625" style="104"/>
    <col min="3066" max="3066" width="11.44140625" style="104" bestFit="1" customWidth="1"/>
    <col min="3067" max="3067" width="9.44140625" style="104"/>
    <col min="3068" max="3068" width="11.44140625" style="104" bestFit="1" customWidth="1"/>
    <col min="3069" max="3071" width="9.44140625" style="104"/>
    <col min="3072" max="3072" width="20.5546875" style="104" bestFit="1" customWidth="1"/>
    <col min="3073" max="3073" width="15.44140625" style="104" bestFit="1" customWidth="1"/>
    <col min="3074" max="3078" width="16.5546875" style="104" bestFit="1" customWidth="1"/>
    <col min="3079" max="3080" width="18" style="104" bestFit="1" customWidth="1"/>
    <col min="3081" max="3317" width="9.44140625" style="104"/>
    <col min="3318" max="3318" width="41.44140625" style="104" customWidth="1"/>
    <col min="3319" max="3319" width="9.44140625" style="104" bestFit="1" customWidth="1"/>
    <col min="3320" max="3320" width="3.5546875" style="104" customWidth="1"/>
    <col min="3321" max="3321" width="9.44140625" style="104"/>
    <col min="3322" max="3322" width="11.44140625" style="104" bestFit="1" customWidth="1"/>
    <col min="3323" max="3323" width="9.44140625" style="104"/>
    <col min="3324" max="3324" width="11.44140625" style="104" bestFit="1" customWidth="1"/>
    <col min="3325" max="3327" width="9.44140625" style="104"/>
    <col min="3328" max="3328" width="20.5546875" style="104" bestFit="1" customWidth="1"/>
    <col min="3329" max="3329" width="15.44140625" style="104" bestFit="1" customWidth="1"/>
    <col min="3330" max="3334" width="16.5546875" style="104" bestFit="1" customWidth="1"/>
    <col min="3335" max="3336" width="18" style="104" bestFit="1" customWidth="1"/>
    <col min="3337" max="3573" width="9.44140625" style="104"/>
    <col min="3574" max="3574" width="41.44140625" style="104" customWidth="1"/>
    <col min="3575" max="3575" width="9.44140625" style="104" bestFit="1" customWidth="1"/>
    <col min="3576" max="3576" width="3.5546875" style="104" customWidth="1"/>
    <col min="3577" max="3577" width="9.44140625" style="104"/>
    <col min="3578" max="3578" width="11.44140625" style="104" bestFit="1" customWidth="1"/>
    <col min="3579" max="3579" width="9.44140625" style="104"/>
    <col min="3580" max="3580" width="11.44140625" style="104" bestFit="1" customWidth="1"/>
    <col min="3581" max="3583" width="9.44140625" style="104"/>
    <col min="3584" max="3584" width="20.5546875" style="104" bestFit="1" customWidth="1"/>
    <col min="3585" max="3585" width="15.44140625" style="104" bestFit="1" customWidth="1"/>
    <col min="3586" max="3590" width="16.5546875" style="104" bestFit="1" customWidth="1"/>
    <col min="3591" max="3592" width="18" style="104" bestFit="1" customWidth="1"/>
    <col min="3593" max="3829" width="9.44140625" style="104"/>
    <col min="3830" max="3830" width="41.44140625" style="104" customWidth="1"/>
    <col min="3831" max="3831" width="9.44140625" style="104" bestFit="1" customWidth="1"/>
    <col min="3832" max="3832" width="3.5546875" style="104" customWidth="1"/>
    <col min="3833" max="3833" width="9.44140625" style="104"/>
    <col min="3834" max="3834" width="11.44140625" style="104" bestFit="1" customWidth="1"/>
    <col min="3835" max="3835" width="9.44140625" style="104"/>
    <col min="3836" max="3836" width="11.44140625" style="104" bestFit="1" customWidth="1"/>
    <col min="3837" max="3839" width="9.44140625" style="104"/>
    <col min="3840" max="3840" width="20.5546875" style="104" bestFit="1" customWidth="1"/>
    <col min="3841" max="3841" width="15.44140625" style="104" bestFit="1" customWidth="1"/>
    <col min="3842" max="3846" width="16.5546875" style="104" bestFit="1" customWidth="1"/>
    <col min="3847" max="3848" width="18" style="104" bestFit="1" customWidth="1"/>
    <col min="3849" max="4085" width="9.44140625" style="104"/>
    <col min="4086" max="4086" width="41.44140625" style="104" customWidth="1"/>
    <col min="4087" max="4087" width="9.44140625" style="104" bestFit="1" customWidth="1"/>
    <col min="4088" max="4088" width="3.5546875" style="104" customWidth="1"/>
    <col min="4089" max="4089" width="9.44140625" style="104"/>
    <col min="4090" max="4090" width="11.44140625" style="104" bestFit="1" customWidth="1"/>
    <col min="4091" max="4091" width="9.44140625" style="104"/>
    <col min="4092" max="4092" width="11.44140625" style="104" bestFit="1" customWidth="1"/>
    <col min="4093" max="4095" width="9.44140625" style="104"/>
    <col min="4096" max="4096" width="20.5546875" style="104" bestFit="1" customWidth="1"/>
    <col min="4097" max="4097" width="15.44140625" style="104" bestFit="1" customWidth="1"/>
    <col min="4098" max="4102" width="16.5546875" style="104" bestFit="1" customWidth="1"/>
    <col min="4103" max="4104" width="18" style="104" bestFit="1" customWidth="1"/>
    <col min="4105" max="4341" width="9.44140625" style="104"/>
    <col min="4342" max="4342" width="41.44140625" style="104" customWidth="1"/>
    <col min="4343" max="4343" width="9.44140625" style="104" bestFit="1" customWidth="1"/>
    <col min="4344" max="4344" width="3.5546875" style="104" customWidth="1"/>
    <col min="4345" max="4345" width="9.44140625" style="104"/>
    <col min="4346" max="4346" width="11.44140625" style="104" bestFit="1" customWidth="1"/>
    <col min="4347" max="4347" width="9.44140625" style="104"/>
    <col min="4348" max="4348" width="11.44140625" style="104" bestFit="1" customWidth="1"/>
    <col min="4349" max="4351" width="9.44140625" style="104"/>
    <col min="4352" max="4352" width="20.5546875" style="104" bestFit="1" customWidth="1"/>
    <col min="4353" max="4353" width="15.44140625" style="104" bestFit="1" customWidth="1"/>
    <col min="4354" max="4358" width="16.5546875" style="104" bestFit="1" customWidth="1"/>
    <col min="4359" max="4360" width="18" style="104" bestFit="1" customWidth="1"/>
    <col min="4361" max="4597" width="9.44140625" style="104"/>
    <col min="4598" max="4598" width="41.44140625" style="104" customWidth="1"/>
    <col min="4599" max="4599" width="9.44140625" style="104" bestFit="1" customWidth="1"/>
    <col min="4600" max="4600" width="3.5546875" style="104" customWidth="1"/>
    <col min="4601" max="4601" width="9.44140625" style="104"/>
    <col min="4602" max="4602" width="11.44140625" style="104" bestFit="1" customWidth="1"/>
    <col min="4603" max="4603" width="9.44140625" style="104"/>
    <col min="4604" max="4604" width="11.44140625" style="104" bestFit="1" customWidth="1"/>
    <col min="4605" max="4607" width="9.44140625" style="104"/>
    <col min="4608" max="4608" width="20.5546875" style="104" bestFit="1" customWidth="1"/>
    <col min="4609" max="4609" width="15.44140625" style="104" bestFit="1" customWidth="1"/>
    <col min="4610" max="4614" width="16.5546875" style="104" bestFit="1" customWidth="1"/>
    <col min="4615" max="4616" width="18" style="104" bestFit="1" customWidth="1"/>
    <col min="4617" max="4853" width="9.44140625" style="104"/>
    <col min="4854" max="4854" width="41.44140625" style="104" customWidth="1"/>
    <col min="4855" max="4855" width="9.44140625" style="104" bestFit="1" customWidth="1"/>
    <col min="4856" max="4856" width="3.5546875" style="104" customWidth="1"/>
    <col min="4857" max="4857" width="9.44140625" style="104"/>
    <col min="4858" max="4858" width="11.44140625" style="104" bestFit="1" customWidth="1"/>
    <col min="4859" max="4859" width="9.44140625" style="104"/>
    <col min="4860" max="4860" width="11.44140625" style="104" bestFit="1" customWidth="1"/>
    <col min="4861" max="4863" width="9.44140625" style="104"/>
    <col min="4864" max="4864" width="20.5546875" style="104" bestFit="1" customWidth="1"/>
    <col min="4865" max="4865" width="15.44140625" style="104" bestFit="1" customWidth="1"/>
    <col min="4866" max="4870" width="16.5546875" style="104" bestFit="1" customWidth="1"/>
    <col min="4871" max="4872" width="18" style="104" bestFit="1" customWidth="1"/>
    <col min="4873" max="5109" width="9.44140625" style="104"/>
    <col min="5110" max="5110" width="41.44140625" style="104" customWidth="1"/>
    <col min="5111" max="5111" width="9.44140625" style="104" bestFit="1" customWidth="1"/>
    <col min="5112" max="5112" width="3.5546875" style="104" customWidth="1"/>
    <col min="5113" max="5113" width="9.44140625" style="104"/>
    <col min="5114" max="5114" width="11.44140625" style="104" bestFit="1" customWidth="1"/>
    <col min="5115" max="5115" width="9.44140625" style="104"/>
    <col min="5116" max="5116" width="11.44140625" style="104" bestFit="1" customWidth="1"/>
    <col min="5117" max="5119" width="9.44140625" style="104"/>
    <col min="5120" max="5120" width="20.5546875" style="104" bestFit="1" customWidth="1"/>
    <col min="5121" max="5121" width="15.44140625" style="104" bestFit="1" customWidth="1"/>
    <col min="5122" max="5126" width="16.5546875" style="104" bestFit="1" customWidth="1"/>
    <col min="5127" max="5128" width="18" style="104" bestFit="1" customWidth="1"/>
    <col min="5129" max="5365" width="9.44140625" style="104"/>
    <col min="5366" max="5366" width="41.44140625" style="104" customWidth="1"/>
    <col min="5367" max="5367" width="9.44140625" style="104" bestFit="1" customWidth="1"/>
    <col min="5368" max="5368" width="3.5546875" style="104" customWidth="1"/>
    <col min="5369" max="5369" width="9.44140625" style="104"/>
    <col min="5370" max="5370" width="11.44140625" style="104" bestFit="1" customWidth="1"/>
    <col min="5371" max="5371" width="9.44140625" style="104"/>
    <col min="5372" max="5372" width="11.44140625" style="104" bestFit="1" customWidth="1"/>
    <col min="5373" max="5375" width="9.44140625" style="104"/>
    <col min="5376" max="5376" width="20.5546875" style="104" bestFit="1" customWidth="1"/>
    <col min="5377" max="5377" width="15.44140625" style="104" bestFit="1" customWidth="1"/>
    <col min="5378" max="5382" width="16.5546875" style="104" bestFit="1" customWidth="1"/>
    <col min="5383" max="5384" width="18" style="104" bestFit="1" customWidth="1"/>
    <col min="5385" max="5621" width="9.44140625" style="104"/>
    <col min="5622" max="5622" width="41.44140625" style="104" customWidth="1"/>
    <col min="5623" max="5623" width="9.44140625" style="104" bestFit="1" customWidth="1"/>
    <col min="5624" max="5624" width="3.5546875" style="104" customWidth="1"/>
    <col min="5625" max="5625" width="9.44140625" style="104"/>
    <col min="5626" max="5626" width="11.44140625" style="104" bestFit="1" customWidth="1"/>
    <col min="5627" max="5627" width="9.44140625" style="104"/>
    <col min="5628" max="5628" width="11.44140625" style="104" bestFit="1" customWidth="1"/>
    <col min="5629" max="5631" width="9.44140625" style="104"/>
    <col min="5632" max="5632" width="20.5546875" style="104" bestFit="1" customWidth="1"/>
    <col min="5633" max="5633" width="15.44140625" style="104" bestFit="1" customWidth="1"/>
    <col min="5634" max="5638" width="16.5546875" style="104" bestFit="1" customWidth="1"/>
    <col min="5639" max="5640" width="18" style="104" bestFit="1" customWidth="1"/>
    <col min="5641" max="5877" width="9.44140625" style="104"/>
    <col min="5878" max="5878" width="41.44140625" style="104" customWidth="1"/>
    <col min="5879" max="5879" width="9.44140625" style="104" bestFit="1" customWidth="1"/>
    <col min="5880" max="5880" width="3.5546875" style="104" customWidth="1"/>
    <col min="5881" max="5881" width="9.44140625" style="104"/>
    <col min="5882" max="5882" width="11.44140625" style="104" bestFit="1" customWidth="1"/>
    <col min="5883" max="5883" width="9.44140625" style="104"/>
    <col min="5884" max="5884" width="11.44140625" style="104" bestFit="1" customWidth="1"/>
    <col min="5885" max="5887" width="9.44140625" style="104"/>
    <col min="5888" max="5888" width="20.5546875" style="104" bestFit="1" customWidth="1"/>
    <col min="5889" max="5889" width="15.44140625" style="104" bestFit="1" customWidth="1"/>
    <col min="5890" max="5894" width="16.5546875" style="104" bestFit="1" customWidth="1"/>
    <col min="5895" max="5896" width="18" style="104" bestFit="1" customWidth="1"/>
    <col min="5897" max="6133" width="9.44140625" style="104"/>
    <col min="6134" max="6134" width="41.44140625" style="104" customWidth="1"/>
    <col min="6135" max="6135" width="9.44140625" style="104" bestFit="1" customWidth="1"/>
    <col min="6136" max="6136" width="3.5546875" style="104" customWidth="1"/>
    <col min="6137" max="6137" width="9.44140625" style="104"/>
    <col min="6138" max="6138" width="11.44140625" style="104" bestFit="1" customWidth="1"/>
    <col min="6139" max="6139" width="9.44140625" style="104"/>
    <col min="6140" max="6140" width="11.44140625" style="104" bestFit="1" customWidth="1"/>
    <col min="6141" max="6143" width="9.44140625" style="104"/>
    <col min="6144" max="6144" width="20.5546875" style="104" bestFit="1" customWidth="1"/>
    <col min="6145" max="6145" width="15.44140625" style="104" bestFit="1" customWidth="1"/>
    <col min="6146" max="6150" width="16.5546875" style="104" bestFit="1" customWidth="1"/>
    <col min="6151" max="6152" width="18" style="104" bestFit="1" customWidth="1"/>
    <col min="6153" max="6389" width="9.44140625" style="104"/>
    <col min="6390" max="6390" width="41.44140625" style="104" customWidth="1"/>
    <col min="6391" max="6391" width="9.44140625" style="104" bestFit="1" customWidth="1"/>
    <col min="6392" max="6392" width="3.5546875" style="104" customWidth="1"/>
    <col min="6393" max="6393" width="9.44140625" style="104"/>
    <col min="6394" max="6394" width="11.44140625" style="104" bestFit="1" customWidth="1"/>
    <col min="6395" max="6395" width="9.44140625" style="104"/>
    <col min="6396" max="6396" width="11.44140625" style="104" bestFit="1" customWidth="1"/>
    <col min="6397" max="6399" width="9.44140625" style="104"/>
    <col min="6400" max="6400" width="20.5546875" style="104" bestFit="1" customWidth="1"/>
    <col min="6401" max="6401" width="15.44140625" style="104" bestFit="1" customWidth="1"/>
    <col min="6402" max="6406" width="16.5546875" style="104" bestFit="1" customWidth="1"/>
    <col min="6407" max="6408" width="18" style="104" bestFit="1" customWidth="1"/>
    <col min="6409" max="6645" width="9.44140625" style="104"/>
    <col min="6646" max="6646" width="41.44140625" style="104" customWidth="1"/>
    <col min="6647" max="6647" width="9.44140625" style="104" bestFit="1" customWidth="1"/>
    <col min="6648" max="6648" width="3.5546875" style="104" customWidth="1"/>
    <col min="6649" max="6649" width="9.44140625" style="104"/>
    <col min="6650" max="6650" width="11.44140625" style="104" bestFit="1" customWidth="1"/>
    <col min="6651" max="6651" width="9.44140625" style="104"/>
    <col min="6652" max="6652" width="11.44140625" style="104" bestFit="1" customWidth="1"/>
    <col min="6653" max="6655" width="9.44140625" style="104"/>
    <col min="6656" max="6656" width="20.5546875" style="104" bestFit="1" customWidth="1"/>
    <col min="6657" max="6657" width="15.44140625" style="104" bestFit="1" customWidth="1"/>
    <col min="6658" max="6662" width="16.5546875" style="104" bestFit="1" customWidth="1"/>
    <col min="6663" max="6664" width="18" style="104" bestFit="1" customWidth="1"/>
    <col min="6665" max="6901" width="9.44140625" style="104"/>
    <col min="6902" max="6902" width="41.44140625" style="104" customWidth="1"/>
    <col min="6903" max="6903" width="9.44140625" style="104" bestFit="1" customWidth="1"/>
    <col min="6904" max="6904" width="3.5546875" style="104" customWidth="1"/>
    <col min="6905" max="6905" width="9.44140625" style="104"/>
    <col min="6906" max="6906" width="11.44140625" style="104" bestFit="1" customWidth="1"/>
    <col min="6907" max="6907" width="9.44140625" style="104"/>
    <col min="6908" max="6908" width="11.44140625" style="104" bestFit="1" customWidth="1"/>
    <col min="6909" max="6911" width="9.44140625" style="104"/>
    <col min="6912" max="6912" width="20.5546875" style="104" bestFit="1" customWidth="1"/>
    <col min="6913" max="6913" width="15.44140625" style="104" bestFit="1" customWidth="1"/>
    <col min="6914" max="6918" width="16.5546875" style="104" bestFit="1" customWidth="1"/>
    <col min="6919" max="6920" width="18" style="104" bestFit="1" customWidth="1"/>
    <col min="6921" max="7157" width="9.44140625" style="104"/>
    <col min="7158" max="7158" width="41.44140625" style="104" customWidth="1"/>
    <col min="7159" max="7159" width="9.44140625" style="104" bestFit="1" customWidth="1"/>
    <col min="7160" max="7160" width="3.5546875" style="104" customWidth="1"/>
    <col min="7161" max="7161" width="9.44140625" style="104"/>
    <col min="7162" max="7162" width="11.44140625" style="104" bestFit="1" customWidth="1"/>
    <col min="7163" max="7163" width="9.44140625" style="104"/>
    <col min="7164" max="7164" width="11.44140625" style="104" bestFit="1" customWidth="1"/>
    <col min="7165" max="7167" width="9.44140625" style="104"/>
    <col min="7168" max="7168" width="20.5546875" style="104" bestFit="1" customWidth="1"/>
    <col min="7169" max="7169" width="15.44140625" style="104" bestFit="1" customWidth="1"/>
    <col min="7170" max="7174" width="16.5546875" style="104" bestFit="1" customWidth="1"/>
    <col min="7175" max="7176" width="18" style="104" bestFit="1" customWidth="1"/>
    <col min="7177" max="7413" width="9.44140625" style="104"/>
    <col min="7414" max="7414" width="41.44140625" style="104" customWidth="1"/>
    <col min="7415" max="7415" width="9.44140625" style="104" bestFit="1" customWidth="1"/>
    <col min="7416" max="7416" width="3.5546875" style="104" customWidth="1"/>
    <col min="7417" max="7417" width="9.44140625" style="104"/>
    <col min="7418" max="7418" width="11.44140625" style="104" bestFit="1" customWidth="1"/>
    <col min="7419" max="7419" width="9.44140625" style="104"/>
    <col min="7420" max="7420" width="11.44140625" style="104" bestFit="1" customWidth="1"/>
    <col min="7421" max="7423" width="9.44140625" style="104"/>
    <col min="7424" max="7424" width="20.5546875" style="104" bestFit="1" customWidth="1"/>
    <col min="7425" max="7425" width="15.44140625" style="104" bestFit="1" customWidth="1"/>
    <col min="7426" max="7430" width="16.5546875" style="104" bestFit="1" customWidth="1"/>
    <col min="7431" max="7432" width="18" style="104" bestFit="1" customWidth="1"/>
    <col min="7433" max="7669" width="9.44140625" style="104"/>
    <col min="7670" max="7670" width="41.44140625" style="104" customWidth="1"/>
    <col min="7671" max="7671" width="9.44140625" style="104" bestFit="1" customWidth="1"/>
    <col min="7672" max="7672" width="3.5546875" style="104" customWidth="1"/>
    <col min="7673" max="7673" width="9.44140625" style="104"/>
    <col min="7674" max="7674" width="11.44140625" style="104" bestFit="1" customWidth="1"/>
    <col min="7675" max="7675" width="9.44140625" style="104"/>
    <col min="7676" max="7676" width="11.44140625" style="104" bestFit="1" customWidth="1"/>
    <col min="7677" max="7679" width="9.44140625" style="104"/>
    <col min="7680" max="7680" width="20.5546875" style="104" bestFit="1" customWidth="1"/>
    <col min="7681" max="7681" width="15.44140625" style="104" bestFit="1" customWidth="1"/>
    <col min="7682" max="7686" width="16.5546875" style="104" bestFit="1" customWidth="1"/>
    <col min="7687" max="7688" width="18" style="104" bestFit="1" customWidth="1"/>
    <col min="7689" max="7925" width="9.44140625" style="104"/>
    <col min="7926" max="7926" width="41.44140625" style="104" customWidth="1"/>
    <col min="7927" max="7927" width="9.44140625" style="104" bestFit="1" customWidth="1"/>
    <col min="7928" max="7928" width="3.5546875" style="104" customWidth="1"/>
    <col min="7929" max="7929" width="9.44140625" style="104"/>
    <col min="7930" max="7930" width="11.44140625" style="104" bestFit="1" customWidth="1"/>
    <col min="7931" max="7931" width="9.44140625" style="104"/>
    <col min="7932" max="7932" width="11.44140625" style="104" bestFit="1" customWidth="1"/>
    <col min="7933" max="7935" width="9.44140625" style="104"/>
    <col min="7936" max="7936" width="20.5546875" style="104" bestFit="1" customWidth="1"/>
    <col min="7937" max="7937" width="15.44140625" style="104" bestFit="1" customWidth="1"/>
    <col min="7938" max="7942" width="16.5546875" style="104" bestFit="1" customWidth="1"/>
    <col min="7943" max="7944" width="18" style="104" bestFit="1" customWidth="1"/>
    <col min="7945" max="8181" width="9.44140625" style="104"/>
    <col min="8182" max="8182" width="41.44140625" style="104" customWidth="1"/>
    <col min="8183" max="8183" width="9.44140625" style="104" bestFit="1" customWidth="1"/>
    <col min="8184" max="8184" width="3.5546875" style="104" customWidth="1"/>
    <col min="8185" max="8185" width="9.44140625" style="104"/>
    <col min="8186" max="8186" width="11.44140625" style="104" bestFit="1" customWidth="1"/>
    <col min="8187" max="8187" width="9.44140625" style="104"/>
    <col min="8188" max="8188" width="11.44140625" style="104" bestFit="1" customWidth="1"/>
    <col min="8189" max="8191" width="9.44140625" style="104"/>
    <col min="8192" max="8192" width="20.5546875" style="104" bestFit="1" customWidth="1"/>
    <col min="8193" max="8193" width="15.44140625" style="104" bestFit="1" customWidth="1"/>
    <col min="8194" max="8198" width="16.5546875" style="104" bestFit="1" customWidth="1"/>
    <col min="8199" max="8200" width="18" style="104" bestFit="1" customWidth="1"/>
    <col min="8201" max="8437" width="9.44140625" style="104"/>
    <col min="8438" max="8438" width="41.44140625" style="104" customWidth="1"/>
    <col min="8439" max="8439" width="9.44140625" style="104" bestFit="1" customWidth="1"/>
    <col min="8440" max="8440" width="3.5546875" style="104" customWidth="1"/>
    <col min="8441" max="8441" width="9.44140625" style="104"/>
    <col min="8442" max="8442" width="11.44140625" style="104" bestFit="1" customWidth="1"/>
    <col min="8443" max="8443" width="9.44140625" style="104"/>
    <col min="8444" max="8444" width="11.44140625" style="104" bestFit="1" customWidth="1"/>
    <col min="8445" max="8447" width="9.44140625" style="104"/>
    <col min="8448" max="8448" width="20.5546875" style="104" bestFit="1" customWidth="1"/>
    <col min="8449" max="8449" width="15.44140625" style="104" bestFit="1" customWidth="1"/>
    <col min="8450" max="8454" width="16.5546875" style="104" bestFit="1" customWidth="1"/>
    <col min="8455" max="8456" width="18" style="104" bestFit="1" customWidth="1"/>
    <col min="8457" max="8693" width="9.44140625" style="104"/>
    <col min="8694" max="8694" width="41.44140625" style="104" customWidth="1"/>
    <col min="8695" max="8695" width="9.44140625" style="104" bestFit="1" customWidth="1"/>
    <col min="8696" max="8696" width="3.5546875" style="104" customWidth="1"/>
    <col min="8697" max="8697" width="9.44140625" style="104"/>
    <col min="8698" max="8698" width="11.44140625" style="104" bestFit="1" customWidth="1"/>
    <col min="8699" max="8699" width="9.44140625" style="104"/>
    <col min="8700" max="8700" width="11.44140625" style="104" bestFit="1" customWidth="1"/>
    <col min="8701" max="8703" width="9.44140625" style="104"/>
    <col min="8704" max="8704" width="20.5546875" style="104" bestFit="1" customWidth="1"/>
    <col min="8705" max="8705" width="15.44140625" style="104" bestFit="1" customWidth="1"/>
    <col min="8706" max="8710" width="16.5546875" style="104" bestFit="1" customWidth="1"/>
    <col min="8711" max="8712" width="18" style="104" bestFit="1" customWidth="1"/>
    <col min="8713" max="8949" width="9.44140625" style="104"/>
    <col min="8950" max="8950" width="41.44140625" style="104" customWidth="1"/>
    <col min="8951" max="8951" width="9.44140625" style="104" bestFit="1" customWidth="1"/>
    <col min="8952" max="8952" width="3.5546875" style="104" customWidth="1"/>
    <col min="8953" max="8953" width="9.44140625" style="104"/>
    <col min="8954" max="8954" width="11.44140625" style="104" bestFit="1" customWidth="1"/>
    <col min="8955" max="8955" width="9.44140625" style="104"/>
    <col min="8956" max="8956" width="11.44140625" style="104" bestFit="1" customWidth="1"/>
    <col min="8957" max="8959" width="9.44140625" style="104"/>
    <col min="8960" max="8960" width="20.5546875" style="104" bestFit="1" customWidth="1"/>
    <col min="8961" max="8961" width="15.44140625" style="104" bestFit="1" customWidth="1"/>
    <col min="8962" max="8966" width="16.5546875" style="104" bestFit="1" customWidth="1"/>
    <col min="8967" max="8968" width="18" style="104" bestFit="1" customWidth="1"/>
    <col min="8969" max="9205" width="9.44140625" style="104"/>
    <col min="9206" max="9206" width="41.44140625" style="104" customWidth="1"/>
    <col min="9207" max="9207" width="9.44140625" style="104" bestFit="1" customWidth="1"/>
    <col min="9208" max="9208" width="3.5546875" style="104" customWidth="1"/>
    <col min="9209" max="9209" width="9.44140625" style="104"/>
    <col min="9210" max="9210" width="11.44140625" style="104" bestFit="1" customWidth="1"/>
    <col min="9211" max="9211" width="9.44140625" style="104"/>
    <col min="9212" max="9212" width="11.44140625" style="104" bestFit="1" customWidth="1"/>
    <col min="9213" max="9215" width="9.44140625" style="104"/>
    <col min="9216" max="9216" width="20.5546875" style="104" bestFit="1" customWidth="1"/>
    <col min="9217" max="9217" width="15.44140625" style="104" bestFit="1" customWidth="1"/>
    <col min="9218" max="9222" width="16.5546875" style="104" bestFit="1" customWidth="1"/>
    <col min="9223" max="9224" width="18" style="104" bestFit="1" customWidth="1"/>
    <col min="9225" max="9461" width="9.44140625" style="104"/>
    <col min="9462" max="9462" width="41.44140625" style="104" customWidth="1"/>
    <col min="9463" max="9463" width="9.44140625" style="104" bestFit="1" customWidth="1"/>
    <col min="9464" max="9464" width="3.5546875" style="104" customWidth="1"/>
    <col min="9465" max="9465" width="9.44140625" style="104"/>
    <col min="9466" max="9466" width="11.44140625" style="104" bestFit="1" customWidth="1"/>
    <col min="9467" max="9467" width="9.44140625" style="104"/>
    <col min="9468" max="9468" width="11.44140625" style="104" bestFit="1" customWidth="1"/>
    <col min="9469" max="9471" width="9.44140625" style="104"/>
    <col min="9472" max="9472" width="20.5546875" style="104" bestFit="1" customWidth="1"/>
    <col min="9473" max="9473" width="15.44140625" style="104" bestFit="1" customWidth="1"/>
    <col min="9474" max="9478" width="16.5546875" style="104" bestFit="1" customWidth="1"/>
    <col min="9479" max="9480" width="18" style="104" bestFit="1" customWidth="1"/>
    <col min="9481" max="9717" width="9.44140625" style="104"/>
    <col min="9718" max="9718" width="41.44140625" style="104" customWidth="1"/>
    <col min="9719" max="9719" width="9.44140625" style="104" bestFit="1" customWidth="1"/>
    <col min="9720" max="9720" width="3.5546875" style="104" customWidth="1"/>
    <col min="9721" max="9721" width="9.44140625" style="104"/>
    <col min="9722" max="9722" width="11.44140625" style="104" bestFit="1" customWidth="1"/>
    <col min="9723" max="9723" width="9.44140625" style="104"/>
    <col min="9724" max="9724" width="11.44140625" style="104" bestFit="1" customWidth="1"/>
    <col min="9725" max="9727" width="9.44140625" style="104"/>
    <col min="9728" max="9728" width="20.5546875" style="104" bestFit="1" customWidth="1"/>
    <col min="9729" max="9729" width="15.44140625" style="104" bestFit="1" customWidth="1"/>
    <col min="9730" max="9734" width="16.5546875" style="104" bestFit="1" customWidth="1"/>
    <col min="9735" max="9736" width="18" style="104" bestFit="1" customWidth="1"/>
    <col min="9737" max="9973" width="9.44140625" style="104"/>
    <col min="9974" max="9974" width="41.44140625" style="104" customWidth="1"/>
    <col min="9975" max="9975" width="9.44140625" style="104" bestFit="1" customWidth="1"/>
    <col min="9976" max="9976" width="3.5546875" style="104" customWidth="1"/>
    <col min="9977" max="9977" width="9.44140625" style="104"/>
    <col min="9978" max="9978" width="11.44140625" style="104" bestFit="1" customWidth="1"/>
    <col min="9979" max="9979" width="9.44140625" style="104"/>
    <col min="9980" max="9980" width="11.44140625" style="104" bestFit="1" customWidth="1"/>
    <col min="9981" max="9983" width="9.44140625" style="104"/>
    <col min="9984" max="9984" width="20.5546875" style="104" bestFit="1" customWidth="1"/>
    <col min="9985" max="9985" width="15.44140625" style="104" bestFit="1" customWidth="1"/>
    <col min="9986" max="9990" width="16.5546875" style="104" bestFit="1" customWidth="1"/>
    <col min="9991" max="9992" width="18" style="104" bestFit="1" customWidth="1"/>
    <col min="9993" max="10229" width="9.44140625" style="104"/>
    <col min="10230" max="10230" width="41.44140625" style="104" customWidth="1"/>
    <col min="10231" max="10231" width="9.44140625" style="104" bestFit="1" customWidth="1"/>
    <col min="10232" max="10232" width="3.5546875" style="104" customWidth="1"/>
    <col min="10233" max="10233" width="9.44140625" style="104"/>
    <col min="10234" max="10234" width="11.44140625" style="104" bestFit="1" customWidth="1"/>
    <col min="10235" max="10235" width="9.44140625" style="104"/>
    <col min="10236" max="10236" width="11.44140625" style="104" bestFit="1" customWidth="1"/>
    <col min="10237" max="10239" width="9.44140625" style="104"/>
    <col min="10240" max="10240" width="20.5546875" style="104" bestFit="1" customWidth="1"/>
    <col min="10241" max="10241" width="15.44140625" style="104" bestFit="1" customWidth="1"/>
    <col min="10242" max="10246" width="16.5546875" style="104" bestFit="1" customWidth="1"/>
    <col min="10247" max="10248" width="18" style="104" bestFit="1" customWidth="1"/>
    <col min="10249" max="10485" width="9.44140625" style="104"/>
    <col min="10486" max="10486" width="41.44140625" style="104" customWidth="1"/>
    <col min="10487" max="10487" width="9.44140625" style="104" bestFit="1" customWidth="1"/>
    <col min="10488" max="10488" width="3.5546875" style="104" customWidth="1"/>
    <col min="10489" max="10489" width="9.44140625" style="104"/>
    <col min="10490" max="10490" width="11.44140625" style="104" bestFit="1" customWidth="1"/>
    <col min="10491" max="10491" width="9.44140625" style="104"/>
    <col min="10492" max="10492" width="11.44140625" style="104" bestFit="1" customWidth="1"/>
    <col min="10493" max="10495" width="9.44140625" style="104"/>
    <col min="10496" max="10496" width="20.5546875" style="104" bestFit="1" customWidth="1"/>
    <col min="10497" max="10497" width="15.44140625" style="104" bestFit="1" customWidth="1"/>
    <col min="10498" max="10502" width="16.5546875" style="104" bestFit="1" customWidth="1"/>
    <col min="10503" max="10504" width="18" style="104" bestFit="1" customWidth="1"/>
    <col min="10505" max="10741" width="9.44140625" style="104"/>
    <col min="10742" max="10742" width="41.44140625" style="104" customWidth="1"/>
    <col min="10743" max="10743" width="9.44140625" style="104" bestFit="1" customWidth="1"/>
    <col min="10744" max="10744" width="3.5546875" style="104" customWidth="1"/>
    <col min="10745" max="10745" width="9.44140625" style="104"/>
    <col min="10746" max="10746" width="11.44140625" style="104" bestFit="1" customWidth="1"/>
    <col min="10747" max="10747" width="9.44140625" style="104"/>
    <col min="10748" max="10748" width="11.44140625" style="104" bestFit="1" customWidth="1"/>
    <col min="10749" max="10751" width="9.44140625" style="104"/>
    <col min="10752" max="10752" width="20.5546875" style="104" bestFit="1" customWidth="1"/>
    <col min="10753" max="10753" width="15.44140625" style="104" bestFit="1" customWidth="1"/>
    <col min="10754" max="10758" width="16.5546875" style="104" bestFit="1" customWidth="1"/>
    <col min="10759" max="10760" width="18" style="104" bestFit="1" customWidth="1"/>
    <col min="10761" max="10997" width="9.44140625" style="104"/>
    <col min="10998" max="10998" width="41.44140625" style="104" customWidth="1"/>
    <col min="10999" max="10999" width="9.44140625" style="104" bestFit="1" customWidth="1"/>
    <col min="11000" max="11000" width="3.5546875" style="104" customWidth="1"/>
    <col min="11001" max="11001" width="9.44140625" style="104"/>
    <col min="11002" max="11002" width="11.44140625" style="104" bestFit="1" customWidth="1"/>
    <col min="11003" max="11003" width="9.44140625" style="104"/>
    <col min="11004" max="11004" width="11.44140625" style="104" bestFit="1" customWidth="1"/>
    <col min="11005" max="11007" width="9.44140625" style="104"/>
    <col min="11008" max="11008" width="20.5546875" style="104" bestFit="1" customWidth="1"/>
    <col min="11009" max="11009" width="15.44140625" style="104" bestFit="1" customWidth="1"/>
    <col min="11010" max="11014" width="16.5546875" style="104" bestFit="1" customWidth="1"/>
    <col min="11015" max="11016" width="18" style="104" bestFit="1" customWidth="1"/>
    <col min="11017" max="11253" width="9.44140625" style="104"/>
    <col min="11254" max="11254" width="41.44140625" style="104" customWidth="1"/>
    <col min="11255" max="11255" width="9.44140625" style="104" bestFit="1" customWidth="1"/>
    <col min="11256" max="11256" width="3.5546875" style="104" customWidth="1"/>
    <col min="11257" max="11257" width="9.44140625" style="104"/>
    <col min="11258" max="11258" width="11.44140625" style="104" bestFit="1" customWidth="1"/>
    <col min="11259" max="11259" width="9.44140625" style="104"/>
    <col min="11260" max="11260" width="11.44140625" style="104" bestFit="1" customWidth="1"/>
    <col min="11261" max="11263" width="9.44140625" style="104"/>
    <col min="11264" max="11264" width="20.5546875" style="104" bestFit="1" customWidth="1"/>
    <col min="11265" max="11265" width="15.44140625" style="104" bestFit="1" customWidth="1"/>
    <col min="11266" max="11270" width="16.5546875" style="104" bestFit="1" customWidth="1"/>
    <col min="11271" max="11272" width="18" style="104" bestFit="1" customWidth="1"/>
    <col min="11273" max="11509" width="9.44140625" style="104"/>
    <col min="11510" max="11510" width="41.44140625" style="104" customWidth="1"/>
    <col min="11511" max="11511" width="9.44140625" style="104" bestFit="1" customWidth="1"/>
    <col min="11512" max="11512" width="3.5546875" style="104" customWidth="1"/>
    <col min="11513" max="11513" width="9.44140625" style="104"/>
    <col min="11514" max="11514" width="11.44140625" style="104" bestFit="1" customWidth="1"/>
    <col min="11515" max="11515" width="9.44140625" style="104"/>
    <col min="11516" max="11516" width="11.44140625" style="104" bestFit="1" customWidth="1"/>
    <col min="11517" max="11519" width="9.44140625" style="104"/>
    <col min="11520" max="11520" width="20.5546875" style="104" bestFit="1" customWidth="1"/>
    <col min="11521" max="11521" width="15.44140625" style="104" bestFit="1" customWidth="1"/>
    <col min="11522" max="11526" width="16.5546875" style="104" bestFit="1" customWidth="1"/>
    <col min="11527" max="11528" width="18" style="104" bestFit="1" customWidth="1"/>
    <col min="11529" max="11765" width="9.44140625" style="104"/>
    <col min="11766" max="11766" width="41.44140625" style="104" customWidth="1"/>
    <col min="11767" max="11767" width="9.44140625" style="104" bestFit="1" customWidth="1"/>
    <col min="11768" max="11768" width="3.5546875" style="104" customWidth="1"/>
    <col min="11769" max="11769" width="9.44140625" style="104"/>
    <col min="11770" max="11770" width="11.44140625" style="104" bestFit="1" customWidth="1"/>
    <col min="11771" max="11771" width="9.44140625" style="104"/>
    <col min="11772" max="11772" width="11.44140625" style="104" bestFit="1" customWidth="1"/>
    <col min="11773" max="11775" width="9.44140625" style="104"/>
    <col min="11776" max="11776" width="20.5546875" style="104" bestFit="1" customWidth="1"/>
    <col min="11777" max="11777" width="15.44140625" style="104" bestFit="1" customWidth="1"/>
    <col min="11778" max="11782" width="16.5546875" style="104" bestFit="1" customWidth="1"/>
    <col min="11783" max="11784" width="18" style="104" bestFit="1" customWidth="1"/>
    <col min="11785" max="12021" width="9.44140625" style="104"/>
    <col min="12022" max="12022" width="41.44140625" style="104" customWidth="1"/>
    <col min="12023" max="12023" width="9.44140625" style="104" bestFit="1" customWidth="1"/>
    <col min="12024" max="12024" width="3.5546875" style="104" customWidth="1"/>
    <col min="12025" max="12025" width="9.44140625" style="104"/>
    <col min="12026" max="12026" width="11.44140625" style="104" bestFit="1" customWidth="1"/>
    <col min="12027" max="12027" width="9.44140625" style="104"/>
    <col min="12028" max="12028" width="11.44140625" style="104" bestFit="1" customWidth="1"/>
    <col min="12029" max="12031" width="9.44140625" style="104"/>
    <col min="12032" max="12032" width="20.5546875" style="104" bestFit="1" customWidth="1"/>
    <col min="12033" max="12033" width="15.44140625" style="104" bestFit="1" customWidth="1"/>
    <col min="12034" max="12038" width="16.5546875" style="104" bestFit="1" customWidth="1"/>
    <col min="12039" max="12040" width="18" style="104" bestFit="1" customWidth="1"/>
    <col min="12041" max="12277" width="9.44140625" style="104"/>
    <col min="12278" max="12278" width="41.44140625" style="104" customWidth="1"/>
    <col min="12279" max="12279" width="9.44140625" style="104" bestFit="1" customWidth="1"/>
    <col min="12280" max="12280" width="3.5546875" style="104" customWidth="1"/>
    <col min="12281" max="12281" width="9.44140625" style="104"/>
    <col min="12282" max="12282" width="11.44140625" style="104" bestFit="1" customWidth="1"/>
    <col min="12283" max="12283" width="9.44140625" style="104"/>
    <col min="12284" max="12284" width="11.44140625" style="104" bestFit="1" customWidth="1"/>
    <col min="12285" max="12287" width="9.44140625" style="104"/>
    <col min="12288" max="12288" width="20.5546875" style="104" bestFit="1" customWidth="1"/>
    <col min="12289" max="12289" width="15.44140625" style="104" bestFit="1" customWidth="1"/>
    <col min="12290" max="12294" width="16.5546875" style="104" bestFit="1" customWidth="1"/>
    <col min="12295" max="12296" width="18" style="104" bestFit="1" customWidth="1"/>
    <col min="12297" max="12533" width="9.44140625" style="104"/>
    <col min="12534" max="12534" width="41.44140625" style="104" customWidth="1"/>
    <col min="12535" max="12535" width="9.44140625" style="104" bestFit="1" customWidth="1"/>
    <col min="12536" max="12536" width="3.5546875" style="104" customWidth="1"/>
    <col min="12537" max="12537" width="9.44140625" style="104"/>
    <col min="12538" max="12538" width="11.44140625" style="104" bestFit="1" customWidth="1"/>
    <col min="12539" max="12539" width="9.44140625" style="104"/>
    <col min="12540" max="12540" width="11.44140625" style="104" bestFit="1" customWidth="1"/>
    <col min="12541" max="12543" width="9.44140625" style="104"/>
    <col min="12544" max="12544" width="20.5546875" style="104" bestFit="1" customWidth="1"/>
    <col min="12545" max="12545" width="15.44140625" style="104" bestFit="1" customWidth="1"/>
    <col min="12546" max="12550" width="16.5546875" style="104" bestFit="1" customWidth="1"/>
    <col min="12551" max="12552" width="18" style="104" bestFit="1" customWidth="1"/>
    <col min="12553" max="12789" width="9.44140625" style="104"/>
    <col min="12790" max="12790" width="41.44140625" style="104" customWidth="1"/>
    <col min="12791" max="12791" width="9.44140625" style="104" bestFit="1" customWidth="1"/>
    <col min="12792" max="12792" width="3.5546875" style="104" customWidth="1"/>
    <col min="12793" max="12793" width="9.44140625" style="104"/>
    <col min="12794" max="12794" width="11.44140625" style="104" bestFit="1" customWidth="1"/>
    <col min="12795" max="12795" width="9.44140625" style="104"/>
    <col min="12796" max="12796" width="11.44140625" style="104" bestFit="1" customWidth="1"/>
    <col min="12797" max="12799" width="9.44140625" style="104"/>
    <col min="12800" max="12800" width="20.5546875" style="104" bestFit="1" customWidth="1"/>
    <col min="12801" max="12801" width="15.44140625" style="104" bestFit="1" customWidth="1"/>
    <col min="12802" max="12806" width="16.5546875" style="104" bestFit="1" customWidth="1"/>
    <col min="12807" max="12808" width="18" style="104" bestFit="1" customWidth="1"/>
    <col min="12809" max="13045" width="9.44140625" style="104"/>
    <col min="13046" max="13046" width="41.44140625" style="104" customWidth="1"/>
    <col min="13047" max="13047" width="9.44140625" style="104" bestFit="1" customWidth="1"/>
    <col min="13048" max="13048" width="3.5546875" style="104" customWidth="1"/>
    <col min="13049" max="13049" width="9.44140625" style="104"/>
    <col min="13050" max="13050" width="11.44140625" style="104" bestFit="1" customWidth="1"/>
    <col min="13051" max="13051" width="9.44140625" style="104"/>
    <col min="13052" max="13052" width="11.44140625" style="104" bestFit="1" customWidth="1"/>
    <col min="13053" max="13055" width="9.44140625" style="104"/>
    <col min="13056" max="13056" width="20.5546875" style="104" bestFit="1" customWidth="1"/>
    <col min="13057" max="13057" width="15.44140625" style="104" bestFit="1" customWidth="1"/>
    <col min="13058" max="13062" width="16.5546875" style="104" bestFit="1" customWidth="1"/>
    <col min="13063" max="13064" width="18" style="104" bestFit="1" customWidth="1"/>
    <col min="13065" max="13301" width="9.44140625" style="104"/>
    <col min="13302" max="13302" width="41.44140625" style="104" customWidth="1"/>
    <col min="13303" max="13303" width="9.44140625" style="104" bestFit="1" customWidth="1"/>
    <col min="13304" max="13304" width="3.5546875" style="104" customWidth="1"/>
    <col min="13305" max="13305" width="9.44140625" style="104"/>
    <col min="13306" max="13306" width="11.44140625" style="104" bestFit="1" customWidth="1"/>
    <col min="13307" max="13307" width="9.44140625" style="104"/>
    <col min="13308" max="13308" width="11.44140625" style="104" bestFit="1" customWidth="1"/>
    <col min="13309" max="13311" width="9.44140625" style="104"/>
    <col min="13312" max="13312" width="20.5546875" style="104" bestFit="1" customWidth="1"/>
    <col min="13313" max="13313" width="15.44140625" style="104" bestFit="1" customWidth="1"/>
    <col min="13314" max="13318" width="16.5546875" style="104" bestFit="1" customWidth="1"/>
    <col min="13319" max="13320" width="18" style="104" bestFit="1" customWidth="1"/>
    <col min="13321" max="13557" width="9.44140625" style="104"/>
    <col min="13558" max="13558" width="41.44140625" style="104" customWidth="1"/>
    <col min="13559" max="13559" width="9.44140625" style="104" bestFit="1" customWidth="1"/>
    <col min="13560" max="13560" width="3.5546875" style="104" customWidth="1"/>
    <col min="13561" max="13561" width="9.44140625" style="104"/>
    <col min="13562" max="13562" width="11.44140625" style="104" bestFit="1" customWidth="1"/>
    <col min="13563" max="13563" width="9.44140625" style="104"/>
    <col min="13564" max="13564" width="11.44140625" style="104" bestFit="1" customWidth="1"/>
    <col min="13565" max="13567" width="9.44140625" style="104"/>
    <col min="13568" max="13568" width="20.5546875" style="104" bestFit="1" customWidth="1"/>
    <col min="13569" max="13569" width="15.44140625" style="104" bestFit="1" customWidth="1"/>
    <col min="13570" max="13574" width="16.5546875" style="104" bestFit="1" customWidth="1"/>
    <col min="13575" max="13576" width="18" style="104" bestFit="1" customWidth="1"/>
    <col min="13577" max="13813" width="9.44140625" style="104"/>
    <col min="13814" max="13814" width="41.44140625" style="104" customWidth="1"/>
    <col min="13815" max="13815" width="9.44140625" style="104" bestFit="1" customWidth="1"/>
    <col min="13816" max="13816" width="3.5546875" style="104" customWidth="1"/>
    <col min="13817" max="13817" width="9.44140625" style="104"/>
    <col min="13818" max="13818" width="11.44140625" style="104" bestFit="1" customWidth="1"/>
    <col min="13819" max="13819" width="9.44140625" style="104"/>
    <col min="13820" max="13820" width="11.44140625" style="104" bestFit="1" customWidth="1"/>
    <col min="13821" max="13823" width="9.44140625" style="104"/>
    <col min="13824" max="13824" width="20.5546875" style="104" bestFit="1" customWidth="1"/>
    <col min="13825" max="13825" width="15.44140625" style="104" bestFit="1" customWidth="1"/>
    <col min="13826" max="13830" width="16.5546875" style="104" bestFit="1" customWidth="1"/>
    <col min="13831" max="13832" width="18" style="104" bestFit="1" customWidth="1"/>
    <col min="13833" max="14069" width="9.44140625" style="104"/>
    <col min="14070" max="14070" width="41.44140625" style="104" customWidth="1"/>
    <col min="14071" max="14071" width="9.44140625" style="104" bestFit="1" customWidth="1"/>
    <col min="14072" max="14072" width="3.5546875" style="104" customWidth="1"/>
    <col min="14073" max="14073" width="9.44140625" style="104"/>
    <col min="14074" max="14074" width="11.44140625" style="104" bestFit="1" customWidth="1"/>
    <col min="14075" max="14075" width="9.44140625" style="104"/>
    <col min="14076" max="14076" width="11.44140625" style="104" bestFit="1" customWidth="1"/>
    <col min="14077" max="14079" width="9.44140625" style="104"/>
    <col min="14080" max="14080" width="20.5546875" style="104" bestFit="1" customWidth="1"/>
    <col min="14081" max="14081" width="15.44140625" style="104" bestFit="1" customWidth="1"/>
    <col min="14082" max="14086" width="16.5546875" style="104" bestFit="1" customWidth="1"/>
    <col min="14087" max="14088" width="18" style="104" bestFit="1" customWidth="1"/>
    <col min="14089" max="14325" width="9.44140625" style="104"/>
    <col min="14326" max="14326" width="41.44140625" style="104" customWidth="1"/>
    <col min="14327" max="14327" width="9.44140625" style="104" bestFit="1" customWidth="1"/>
    <col min="14328" max="14328" width="3.5546875" style="104" customWidth="1"/>
    <col min="14329" max="14329" width="9.44140625" style="104"/>
    <col min="14330" max="14330" width="11.44140625" style="104" bestFit="1" customWidth="1"/>
    <col min="14331" max="14331" width="9.44140625" style="104"/>
    <col min="14332" max="14332" width="11.44140625" style="104" bestFit="1" customWidth="1"/>
    <col min="14333" max="14335" width="9.44140625" style="104"/>
    <col min="14336" max="14336" width="20.5546875" style="104" bestFit="1" customWidth="1"/>
    <col min="14337" max="14337" width="15.44140625" style="104" bestFit="1" customWidth="1"/>
    <col min="14338" max="14342" width="16.5546875" style="104" bestFit="1" customWidth="1"/>
    <col min="14343" max="14344" width="18" style="104" bestFit="1" customWidth="1"/>
    <col min="14345" max="14581" width="9.44140625" style="104"/>
    <col min="14582" max="14582" width="41.44140625" style="104" customWidth="1"/>
    <col min="14583" max="14583" width="9.44140625" style="104" bestFit="1" customWidth="1"/>
    <col min="14584" max="14584" width="3.5546875" style="104" customWidth="1"/>
    <col min="14585" max="14585" width="9.44140625" style="104"/>
    <col min="14586" max="14586" width="11.44140625" style="104" bestFit="1" customWidth="1"/>
    <col min="14587" max="14587" width="9.44140625" style="104"/>
    <col min="14588" max="14588" width="11.44140625" style="104" bestFit="1" customWidth="1"/>
    <col min="14589" max="14591" width="9.44140625" style="104"/>
    <col min="14592" max="14592" width="20.5546875" style="104" bestFit="1" customWidth="1"/>
    <col min="14593" max="14593" width="15.44140625" style="104" bestFit="1" customWidth="1"/>
    <col min="14594" max="14598" width="16.5546875" style="104" bestFit="1" customWidth="1"/>
    <col min="14599" max="14600" width="18" style="104" bestFit="1" customWidth="1"/>
    <col min="14601" max="14837" width="9.44140625" style="104"/>
    <col min="14838" max="14838" width="41.44140625" style="104" customWidth="1"/>
    <col min="14839" max="14839" width="9.44140625" style="104" bestFit="1" customWidth="1"/>
    <col min="14840" max="14840" width="3.5546875" style="104" customWidth="1"/>
    <col min="14841" max="14841" width="9.44140625" style="104"/>
    <col min="14842" max="14842" width="11.44140625" style="104" bestFit="1" customWidth="1"/>
    <col min="14843" max="14843" width="9.44140625" style="104"/>
    <col min="14844" max="14844" width="11.44140625" style="104" bestFit="1" customWidth="1"/>
    <col min="14845" max="14847" width="9.44140625" style="104"/>
    <col min="14848" max="14848" width="20.5546875" style="104" bestFit="1" customWidth="1"/>
    <col min="14849" max="14849" width="15.44140625" style="104" bestFit="1" customWidth="1"/>
    <col min="14850" max="14854" width="16.5546875" style="104" bestFit="1" customWidth="1"/>
    <col min="14855" max="14856" width="18" style="104" bestFit="1" customWidth="1"/>
    <col min="14857" max="15093" width="9.44140625" style="104"/>
    <col min="15094" max="15094" width="41.44140625" style="104" customWidth="1"/>
    <col min="15095" max="15095" width="9.44140625" style="104" bestFit="1" customWidth="1"/>
    <col min="15096" max="15096" width="3.5546875" style="104" customWidth="1"/>
    <col min="15097" max="15097" width="9.44140625" style="104"/>
    <col min="15098" max="15098" width="11.44140625" style="104" bestFit="1" customWidth="1"/>
    <col min="15099" max="15099" width="9.44140625" style="104"/>
    <col min="15100" max="15100" width="11.44140625" style="104" bestFit="1" customWidth="1"/>
    <col min="15101" max="15103" width="9.44140625" style="104"/>
    <col min="15104" max="15104" width="20.5546875" style="104" bestFit="1" customWidth="1"/>
    <col min="15105" max="15105" width="15.44140625" style="104" bestFit="1" customWidth="1"/>
    <col min="15106" max="15110" width="16.5546875" style="104" bestFit="1" customWidth="1"/>
    <col min="15111" max="15112" width="18" style="104" bestFit="1" customWidth="1"/>
    <col min="15113" max="15349" width="9.44140625" style="104"/>
    <col min="15350" max="15350" width="41.44140625" style="104" customWidth="1"/>
    <col min="15351" max="15351" width="9.44140625" style="104" bestFit="1" customWidth="1"/>
    <col min="15352" max="15352" width="3.5546875" style="104" customWidth="1"/>
    <col min="15353" max="15353" width="9.44140625" style="104"/>
    <col min="15354" max="15354" width="11.44140625" style="104" bestFit="1" customWidth="1"/>
    <col min="15355" max="15355" width="9.44140625" style="104"/>
    <col min="15356" max="15356" width="11.44140625" style="104" bestFit="1" customWidth="1"/>
    <col min="15357" max="15359" width="9.44140625" style="104"/>
    <col min="15360" max="15360" width="20.5546875" style="104" bestFit="1" customWidth="1"/>
    <col min="15361" max="15361" width="15.44140625" style="104" bestFit="1" customWidth="1"/>
    <col min="15362" max="15366" width="16.5546875" style="104" bestFit="1" customWidth="1"/>
    <col min="15367" max="15368" width="18" style="104" bestFit="1" customWidth="1"/>
    <col min="15369" max="15605" width="9.44140625" style="104"/>
    <col min="15606" max="15606" width="41.44140625" style="104" customWidth="1"/>
    <col min="15607" max="15607" width="9.44140625" style="104" bestFit="1" customWidth="1"/>
    <col min="15608" max="15608" width="3.5546875" style="104" customWidth="1"/>
    <col min="15609" max="15609" width="9.44140625" style="104"/>
    <col min="15610" max="15610" width="11.44140625" style="104" bestFit="1" customWidth="1"/>
    <col min="15611" max="15611" width="9.44140625" style="104"/>
    <col min="15612" max="15612" width="11.44140625" style="104" bestFit="1" customWidth="1"/>
    <col min="15613" max="15615" width="9.44140625" style="104"/>
    <col min="15616" max="15616" width="20.5546875" style="104" bestFit="1" customWidth="1"/>
    <col min="15617" max="15617" width="15.44140625" style="104" bestFit="1" customWidth="1"/>
    <col min="15618" max="15622" width="16.5546875" style="104" bestFit="1" customWidth="1"/>
    <col min="15623" max="15624" width="18" style="104" bestFit="1" customWidth="1"/>
    <col min="15625" max="15861" width="9.44140625" style="104"/>
    <col min="15862" max="15862" width="41.44140625" style="104" customWidth="1"/>
    <col min="15863" max="15863" width="9.44140625" style="104" bestFit="1" customWidth="1"/>
    <col min="15864" max="15864" width="3.5546875" style="104" customWidth="1"/>
    <col min="15865" max="15865" width="9.44140625" style="104"/>
    <col min="15866" max="15866" width="11.44140625" style="104" bestFit="1" customWidth="1"/>
    <col min="15867" max="15867" width="9.44140625" style="104"/>
    <col min="15868" max="15868" width="11.44140625" style="104" bestFit="1" customWidth="1"/>
    <col min="15869" max="15871" width="9.44140625" style="104"/>
    <col min="15872" max="15872" width="20.5546875" style="104" bestFit="1" customWidth="1"/>
    <col min="15873" max="15873" width="15.44140625" style="104" bestFit="1" customWidth="1"/>
    <col min="15874" max="15878" width="16.5546875" style="104" bestFit="1" customWidth="1"/>
    <col min="15879" max="15880" width="18" style="104" bestFit="1" customWidth="1"/>
    <col min="15881" max="16117" width="9.44140625" style="104"/>
    <col min="16118" max="16118" width="41.44140625" style="104" customWidth="1"/>
    <col min="16119" max="16119" width="9.44140625" style="104" bestFit="1" customWidth="1"/>
    <col min="16120" max="16120" width="3.5546875" style="104" customWidth="1"/>
    <col min="16121" max="16121" width="9.44140625" style="104"/>
    <col min="16122" max="16122" width="11.44140625" style="104" bestFit="1" customWidth="1"/>
    <col min="16123" max="16123" width="9.44140625" style="104"/>
    <col min="16124" max="16124" width="11.44140625" style="104" bestFit="1" customWidth="1"/>
    <col min="16125" max="16127" width="9.44140625" style="104"/>
    <col min="16128" max="16128" width="20.5546875" style="104" bestFit="1" customWidth="1"/>
    <col min="16129" max="16129" width="15.44140625" style="104" bestFit="1" customWidth="1"/>
    <col min="16130" max="16134" width="16.5546875" style="104" bestFit="1" customWidth="1"/>
    <col min="16135" max="16136" width="18" style="104" bestFit="1" customWidth="1"/>
    <col min="16137" max="16384" width="9.44140625" style="104"/>
  </cols>
  <sheetData>
    <row r="1" spans="1:15" ht="18.600000000000001" thickBot="1" x14ac:dyDescent="0.4">
      <c r="A1" s="378"/>
      <c r="B1" s="379"/>
      <c r="C1" s="379"/>
      <c r="D1" s="379"/>
      <c r="F1" s="25" t="s">
        <v>37</v>
      </c>
      <c r="G1" s="4"/>
      <c r="H1" s="4"/>
    </row>
    <row r="2" spans="1:15" ht="11.4" x14ac:dyDescent="0.25">
      <c r="A2" s="296" t="s">
        <v>30</v>
      </c>
      <c r="B2" s="926" t="s">
        <v>300</v>
      </c>
      <c r="C2" s="927" t="s">
        <v>301</v>
      </c>
      <c r="D2" s="297" t="s">
        <v>228</v>
      </c>
      <c r="F2" s="4"/>
      <c r="G2" s="588"/>
      <c r="H2" s="588"/>
    </row>
    <row r="3" spans="1:15" ht="14.25" customHeight="1" x14ac:dyDescent="0.25">
      <c r="A3" s="298" t="s">
        <v>302</v>
      </c>
      <c r="B3" s="299">
        <v>9457</v>
      </c>
      <c r="C3" s="501">
        <v>9308</v>
      </c>
      <c r="D3" s="300">
        <f t="shared" ref="D3:D9" si="0">+C3-B3</f>
        <v>-149</v>
      </c>
      <c r="E3" s="362"/>
      <c r="F3" s="4"/>
      <c r="G3" s="588"/>
      <c r="H3" s="588"/>
    </row>
    <row r="4" spans="1:15" ht="14.25" customHeight="1" x14ac:dyDescent="0.3">
      <c r="A4" s="318" t="s">
        <v>303</v>
      </c>
      <c r="B4" s="319">
        <v>757</v>
      </c>
      <c r="C4" s="502">
        <v>1668</v>
      </c>
      <c r="D4" s="361">
        <f t="shared" si="0"/>
        <v>911</v>
      </c>
      <c r="F4" s="52"/>
      <c r="G4" s="52"/>
    </row>
    <row r="5" spans="1:15" s="107" customFormat="1" ht="14.25" customHeight="1" x14ac:dyDescent="0.25">
      <c r="A5" s="202" t="s">
        <v>304</v>
      </c>
      <c r="B5" s="299">
        <v>2860</v>
      </c>
      <c r="C5" s="503">
        <f>3115-1</f>
        <v>3114</v>
      </c>
      <c r="D5" s="300">
        <f t="shared" si="0"/>
        <v>254</v>
      </c>
      <c r="E5" s="362"/>
      <c r="F5" s="52"/>
      <c r="G5" s="65"/>
      <c r="H5" s="104"/>
    </row>
    <row r="6" spans="1:15" s="107" customFormat="1" ht="14.25" customHeight="1" x14ac:dyDescent="0.3">
      <c r="A6" s="318" t="s">
        <v>303</v>
      </c>
      <c r="B6" s="319">
        <v>629</v>
      </c>
      <c r="C6" s="502">
        <f>943-1</f>
        <v>942</v>
      </c>
      <c r="D6" s="361">
        <f t="shared" si="0"/>
        <v>313</v>
      </c>
      <c r="F6" s="373"/>
      <c r="G6" s="374"/>
      <c r="H6" s="591"/>
    </row>
    <row r="7" spans="1:15" s="107" customFormat="1" ht="14.25" customHeight="1" x14ac:dyDescent="0.3">
      <c r="A7" s="298" t="s">
        <v>305</v>
      </c>
      <c r="B7" s="301">
        <v>1128</v>
      </c>
      <c r="C7" s="503">
        <v>2292</v>
      </c>
      <c r="D7" s="361">
        <f t="shared" si="0"/>
        <v>1164</v>
      </c>
      <c r="E7" s="362"/>
      <c r="F7" s="52"/>
      <c r="G7" s="67"/>
      <c r="H7" s="104"/>
    </row>
    <row r="8" spans="1:15" ht="14.25" customHeight="1" x14ac:dyDescent="0.25">
      <c r="A8" s="152" t="s">
        <v>306</v>
      </c>
      <c r="B8" s="301">
        <v>33</v>
      </c>
      <c r="C8" s="503">
        <v>40</v>
      </c>
      <c r="D8" s="300">
        <f t="shared" si="0"/>
        <v>7</v>
      </c>
      <c r="E8" s="362"/>
      <c r="F8" s="52"/>
      <c r="G8" s="65"/>
    </row>
    <row r="9" spans="1:15" ht="14.25" customHeight="1" x14ac:dyDescent="0.25">
      <c r="A9" s="152" t="s">
        <v>307</v>
      </c>
      <c r="B9" s="301">
        <v>202</v>
      </c>
      <c r="C9" s="503">
        <f>200+300+3+1</f>
        <v>504</v>
      </c>
      <c r="D9" s="300">
        <f t="shared" si="0"/>
        <v>302</v>
      </c>
      <c r="E9" s="362"/>
      <c r="F9" s="52"/>
      <c r="G9" s="588"/>
      <c r="H9" s="588"/>
    </row>
    <row r="10" spans="1:15" ht="14.25" customHeight="1" x14ac:dyDescent="0.25">
      <c r="A10" s="489" t="s">
        <v>308</v>
      </c>
      <c r="B10" s="302">
        <f>+B3+B5+B7+B8+B9</f>
        <v>13680</v>
      </c>
      <c r="C10" s="303">
        <f>+C3+C5+C7+C8+C9</f>
        <v>15258</v>
      </c>
      <c r="D10" s="293">
        <f>+C10-B10</f>
        <v>1578</v>
      </c>
      <c r="G10" s="588"/>
      <c r="H10" s="588"/>
    </row>
    <row r="11" spans="1:15" ht="11.4" x14ac:dyDescent="0.25">
      <c r="G11" s="20"/>
      <c r="H11" s="20"/>
    </row>
    <row r="12" spans="1:15" ht="11.4" x14ac:dyDescent="0.25">
      <c r="F12" s="158" t="s">
        <v>60</v>
      </c>
      <c r="G12" s="167" t="s">
        <v>299</v>
      </c>
    </row>
    <row r="13" spans="1:15" ht="12.6" x14ac:dyDescent="0.25">
      <c r="F13" s="158" t="s">
        <v>111</v>
      </c>
      <c r="G13" s="167" t="s">
        <v>309</v>
      </c>
      <c r="O13" s="8"/>
    </row>
    <row r="14" spans="1:15" ht="11.4" x14ac:dyDescent="0.25"/>
    <row r="15" spans="1:15" ht="11.4" x14ac:dyDescent="0.25"/>
    <row r="17" spans="1:11" ht="12" customHeight="1" x14ac:dyDescent="0.25">
      <c r="A17" s="101"/>
      <c r="H17" s="98"/>
      <c r="I17" s="363"/>
      <c r="J17" s="138"/>
    </row>
    <row r="18" spans="1:11" ht="12" customHeight="1" x14ac:dyDescent="0.25">
      <c r="H18" s="98"/>
      <c r="I18" s="363"/>
      <c r="J18" s="138"/>
    </row>
    <row r="19" spans="1:11" ht="12" customHeight="1" x14ac:dyDescent="0.25">
      <c r="A19" s="712"/>
      <c r="B19" s="712"/>
      <c r="C19" s="712"/>
      <c r="D19" s="712"/>
      <c r="E19" s="712"/>
      <c r="F19" s="712"/>
      <c r="G19" s="712"/>
      <c r="H19" s="712"/>
      <c r="I19" s="712"/>
      <c r="J19" s="712"/>
      <c r="K19" s="712"/>
    </row>
    <row r="20" spans="1:11" ht="12" customHeight="1" x14ac:dyDescent="0.25">
      <c r="A20" s="806"/>
      <c r="B20" s="712"/>
      <c r="C20" s="712"/>
      <c r="D20" s="712"/>
      <c r="E20" s="712"/>
      <c r="F20" s="712"/>
      <c r="G20" s="712"/>
      <c r="H20" s="712"/>
      <c r="I20" s="712"/>
      <c r="J20" s="712"/>
      <c r="K20" s="712"/>
    </row>
    <row r="21" spans="1:11" ht="4.3499999999999996" customHeight="1" x14ac:dyDescent="0.25">
      <c r="A21" s="712"/>
      <c r="B21" s="712"/>
      <c r="C21" s="712"/>
      <c r="D21" s="712"/>
      <c r="E21" s="712"/>
      <c r="F21" s="712"/>
      <c r="G21" s="712"/>
      <c r="H21" s="712"/>
      <c r="I21" s="712"/>
      <c r="J21" s="712"/>
      <c r="K21" s="712"/>
    </row>
    <row r="22" spans="1:11" ht="12" customHeight="1" x14ac:dyDescent="0.25">
      <c r="A22" s="712"/>
      <c r="B22" s="712"/>
      <c r="C22" s="712"/>
      <c r="D22" s="712"/>
      <c r="E22" s="712"/>
      <c r="F22" s="712"/>
      <c r="G22" s="712"/>
      <c r="H22" s="712"/>
      <c r="I22" s="712"/>
      <c r="J22" s="712"/>
      <c r="K22" s="712"/>
    </row>
    <row r="23" spans="1:11" ht="12" customHeight="1" x14ac:dyDescent="0.25">
      <c r="A23" s="712"/>
      <c r="B23" s="712"/>
      <c r="C23" s="712"/>
      <c r="D23" s="712"/>
      <c r="E23" s="712"/>
      <c r="F23" s="712"/>
      <c r="G23" s="690"/>
      <c r="H23" s="711"/>
      <c r="I23" s="813"/>
      <c r="J23" s="814"/>
      <c r="K23" s="712"/>
    </row>
    <row r="24" spans="1:11" ht="12" customHeight="1" x14ac:dyDescent="0.25">
      <c r="A24" s="712"/>
      <c r="B24" s="712"/>
      <c r="C24" s="712"/>
      <c r="D24" s="712"/>
      <c r="E24" s="712"/>
      <c r="F24" s="712"/>
      <c r="G24" s="690"/>
      <c r="H24" s="713"/>
      <c r="I24" s="814"/>
      <c r="J24" s="712"/>
      <c r="K24" s="712"/>
    </row>
    <row r="25" spans="1:11" ht="12" customHeight="1" x14ac:dyDescent="0.25">
      <c r="A25" s="712"/>
      <c r="B25" s="712"/>
      <c r="C25" s="712"/>
      <c r="D25" s="712"/>
      <c r="E25" s="712"/>
      <c r="F25" s="712"/>
      <c r="G25" s="690"/>
      <c r="H25" s="711"/>
      <c r="I25" s="814"/>
      <c r="J25" s="712"/>
      <c r="K25" s="712"/>
    </row>
    <row r="26" spans="1:11" ht="12" customHeight="1" x14ac:dyDescent="0.25">
      <c r="A26" s="712"/>
      <c r="B26" s="712"/>
      <c r="C26" s="712"/>
      <c r="D26" s="712"/>
      <c r="E26" s="712"/>
      <c r="F26" s="712"/>
      <c r="G26" s="712"/>
      <c r="H26" s="712"/>
      <c r="I26" s="712"/>
      <c r="J26" s="712"/>
      <c r="K26" s="712"/>
    </row>
    <row r="27" spans="1:11" ht="12" customHeight="1" x14ac:dyDescent="0.25">
      <c r="A27" s="712"/>
      <c r="B27" s="712"/>
      <c r="C27" s="712"/>
      <c r="D27" s="712"/>
      <c r="E27" s="712"/>
      <c r="F27" s="712"/>
      <c r="G27" s="712"/>
      <c r="H27" s="712"/>
      <c r="I27" s="712"/>
      <c r="J27" s="712"/>
      <c r="K27" s="712"/>
    </row>
    <row r="28" spans="1:11" ht="12" customHeight="1" x14ac:dyDescent="0.25">
      <c r="A28" s="712"/>
      <c r="B28" s="712"/>
      <c r="C28" s="712"/>
      <c r="D28" s="712"/>
      <c r="E28" s="712"/>
      <c r="F28" s="712"/>
      <c r="G28" s="712"/>
      <c r="H28" s="712"/>
      <c r="I28" s="712"/>
      <c r="J28" s="712"/>
      <c r="K28" s="712"/>
    </row>
    <row r="29" spans="1:11" ht="12" customHeight="1" x14ac:dyDescent="0.25">
      <c r="A29" s="712"/>
      <c r="B29" s="712"/>
      <c r="C29" s="712"/>
      <c r="D29" s="712"/>
      <c r="E29" s="712"/>
      <c r="F29" s="712"/>
      <c r="G29" s="712"/>
      <c r="H29" s="712"/>
      <c r="I29" s="712"/>
      <c r="J29" s="712"/>
      <c r="K29" s="712"/>
    </row>
    <row r="30" spans="1:11" ht="12" customHeight="1" x14ac:dyDescent="0.25">
      <c r="A30" s="712"/>
      <c r="B30" s="712"/>
      <c r="C30" s="712"/>
      <c r="D30" s="712"/>
      <c r="E30" s="712"/>
      <c r="F30" s="712"/>
      <c r="G30" s="712"/>
    </row>
    <row r="31" spans="1:11" ht="12" customHeight="1" x14ac:dyDescent="0.25">
      <c r="A31" s="807"/>
      <c r="B31" s="807"/>
      <c r="C31" s="807"/>
      <c r="D31" s="712"/>
      <c r="E31" s="712"/>
      <c r="F31" s="712"/>
      <c r="G31" s="712"/>
    </row>
    <row r="32" spans="1:11" ht="12" customHeight="1" x14ac:dyDescent="0.25">
      <c r="A32" s="807"/>
      <c r="B32" s="807"/>
      <c r="C32" s="807"/>
      <c r="D32" s="712"/>
      <c r="E32" s="712"/>
      <c r="F32" s="712"/>
      <c r="G32" s="712"/>
    </row>
    <row r="33" spans="1:7" ht="12" customHeight="1" x14ac:dyDescent="0.25">
      <c r="A33" s="712"/>
      <c r="B33" s="712"/>
      <c r="C33" s="712"/>
      <c r="D33" s="712"/>
      <c r="E33" s="712"/>
      <c r="F33" s="712"/>
      <c r="G33" s="712"/>
    </row>
    <row r="34" spans="1:7" ht="12" customHeight="1" x14ac:dyDescent="0.25">
      <c r="A34" s="712"/>
      <c r="B34" s="712"/>
      <c r="C34" s="712"/>
      <c r="D34" s="712"/>
      <c r="E34" s="712"/>
      <c r="F34" s="712"/>
      <c r="G34" s="712"/>
    </row>
    <row r="35" spans="1:7" ht="12" customHeight="1" x14ac:dyDescent="0.25">
      <c r="A35" s="712"/>
      <c r="B35" s="712"/>
      <c r="C35" s="712"/>
      <c r="D35" s="712"/>
      <c r="E35" s="712"/>
      <c r="F35" s="712"/>
      <c r="G35" s="712"/>
    </row>
    <row r="36" spans="1:7" ht="12" customHeight="1" x14ac:dyDescent="0.25">
      <c r="A36" s="807"/>
      <c r="B36" s="807"/>
      <c r="C36" s="807"/>
      <c r="D36" s="712"/>
      <c r="E36" s="712"/>
      <c r="F36" s="712"/>
      <c r="G36" s="712"/>
    </row>
    <row r="37" spans="1:7" ht="12" customHeight="1" x14ac:dyDescent="0.25">
      <c r="A37" s="807"/>
      <c r="B37" s="807"/>
      <c r="C37" s="807"/>
      <c r="D37" s="712"/>
      <c r="E37" s="712"/>
      <c r="F37" s="712"/>
      <c r="G37" s="712"/>
    </row>
    <row r="38" spans="1:7" ht="12" customHeight="1" x14ac:dyDescent="0.25">
      <c r="A38" s="712"/>
      <c r="B38" s="712"/>
      <c r="C38" s="712"/>
      <c r="D38" s="712"/>
      <c r="E38" s="712"/>
      <c r="F38" s="712"/>
      <c r="G38" s="712"/>
    </row>
    <row r="39" spans="1:7" ht="12" customHeight="1" x14ac:dyDescent="0.25">
      <c r="A39" s="712"/>
      <c r="B39" s="807"/>
      <c r="C39" s="712"/>
      <c r="D39" s="712"/>
      <c r="E39" s="712"/>
      <c r="F39" s="712"/>
      <c r="G39" s="712"/>
    </row>
    <row r="40" spans="1:7" ht="12" customHeight="1" x14ac:dyDescent="0.25">
      <c r="A40" s="712"/>
      <c r="B40" s="807"/>
      <c r="C40" s="712"/>
      <c r="D40" s="712"/>
      <c r="E40" s="712"/>
      <c r="F40" s="712"/>
      <c r="G40" s="712"/>
    </row>
    <row r="41" spans="1:7" ht="12" customHeight="1" x14ac:dyDescent="0.25">
      <c r="A41" s="712"/>
      <c r="B41" s="807"/>
      <c r="C41" s="712"/>
      <c r="D41" s="712"/>
      <c r="E41" s="712"/>
      <c r="F41" s="712"/>
      <c r="G41" s="712"/>
    </row>
    <row r="42" spans="1:7" ht="12" customHeight="1" x14ac:dyDescent="0.25">
      <c r="A42" s="807"/>
      <c r="B42" s="807"/>
      <c r="C42" s="808"/>
      <c r="D42" s="712"/>
      <c r="E42" s="712"/>
      <c r="F42" s="712"/>
      <c r="G42" s="712"/>
    </row>
    <row r="43" spans="1:7" ht="12" customHeight="1" x14ac:dyDescent="0.25">
      <c r="A43" s="807"/>
      <c r="B43" s="807"/>
      <c r="C43" s="809"/>
      <c r="D43" s="712"/>
      <c r="E43" s="712"/>
      <c r="F43" s="712"/>
      <c r="G43" s="712"/>
    </row>
    <row r="44" spans="1:7" ht="12" customHeight="1" x14ac:dyDescent="0.25">
      <c r="A44" s="712"/>
      <c r="B44" s="712"/>
      <c r="C44" s="712"/>
      <c r="D44" s="712"/>
      <c r="E44" s="712"/>
      <c r="F44" s="712"/>
      <c r="G44" s="712"/>
    </row>
    <row r="45" spans="1:7" ht="12" customHeight="1" x14ac:dyDescent="0.25">
      <c r="A45" s="806"/>
      <c r="B45" s="712"/>
      <c r="C45" s="712"/>
      <c r="D45" s="712"/>
      <c r="E45" s="712"/>
      <c r="F45" s="712"/>
      <c r="G45" s="712"/>
    </row>
    <row r="46" spans="1:7" ht="12" customHeight="1" x14ac:dyDescent="0.25">
      <c r="A46" s="712"/>
      <c r="B46" s="712"/>
      <c r="C46" s="810"/>
      <c r="D46" s="712"/>
      <c r="E46" s="712"/>
      <c r="F46" s="712"/>
      <c r="G46" s="712"/>
    </row>
    <row r="47" spans="1:7" ht="12" customHeight="1" x14ac:dyDescent="0.25">
      <c r="A47" s="712"/>
      <c r="B47" s="712"/>
      <c r="C47" s="810"/>
      <c r="D47" s="712"/>
      <c r="E47" s="712"/>
      <c r="F47" s="712"/>
      <c r="G47" s="712"/>
    </row>
    <row r="48" spans="1:7" ht="12" customHeight="1" x14ac:dyDescent="0.25">
      <c r="A48" s="712"/>
      <c r="B48" s="712"/>
      <c r="C48" s="811"/>
      <c r="D48" s="712"/>
      <c r="E48" s="712"/>
      <c r="F48" s="712"/>
      <c r="G48" s="712"/>
    </row>
    <row r="49" spans="1:7" ht="12" customHeight="1" x14ac:dyDescent="0.25">
      <c r="A49" s="712"/>
      <c r="B49" s="712"/>
      <c r="C49" s="811"/>
      <c r="D49" s="712"/>
      <c r="E49" s="712"/>
      <c r="F49" s="712"/>
      <c r="G49" s="712"/>
    </row>
    <row r="50" spans="1:7" ht="12" customHeight="1" x14ac:dyDescent="0.25">
      <c r="A50" s="712"/>
      <c r="B50" s="712"/>
      <c r="C50" s="811"/>
      <c r="D50" s="712"/>
      <c r="E50" s="712"/>
      <c r="F50" s="712"/>
      <c r="G50" s="712"/>
    </row>
    <row r="51" spans="1:7" ht="12" customHeight="1" x14ac:dyDescent="0.25">
      <c r="A51" s="712"/>
      <c r="B51" s="712"/>
      <c r="C51" s="811"/>
      <c r="D51" s="712"/>
      <c r="E51" s="712"/>
      <c r="F51" s="712"/>
      <c r="G51" s="712"/>
    </row>
    <row r="52" spans="1:7" ht="12" customHeight="1" x14ac:dyDescent="0.25">
      <c r="A52" s="807"/>
      <c r="B52" s="712"/>
      <c r="C52" s="812"/>
      <c r="D52" s="712"/>
      <c r="E52" s="712"/>
      <c r="F52" s="712"/>
      <c r="G52" s="712"/>
    </row>
    <row r="53" spans="1:7" ht="12" customHeight="1" x14ac:dyDescent="0.25">
      <c r="A53" s="712"/>
      <c r="B53" s="712"/>
      <c r="C53" s="712"/>
      <c r="D53" s="712"/>
      <c r="E53" s="712"/>
      <c r="F53" s="712"/>
      <c r="G53" s="712"/>
    </row>
    <row r="54" spans="1:7" ht="12" customHeight="1" x14ac:dyDescent="0.25">
      <c r="A54" s="712"/>
      <c r="B54" s="712"/>
      <c r="C54" s="712"/>
      <c r="D54" s="712"/>
      <c r="E54" s="712"/>
      <c r="F54" s="712"/>
      <c r="G54" s="712"/>
    </row>
    <row r="55" spans="1:7" ht="12" customHeight="1" x14ac:dyDescent="0.25">
      <c r="A55" s="712"/>
      <c r="B55" s="712"/>
      <c r="C55" s="712"/>
      <c r="D55" s="712"/>
      <c r="E55" s="712"/>
      <c r="F55" s="712"/>
      <c r="G55" s="712"/>
    </row>
    <row r="56" spans="1:7" ht="12" customHeight="1" x14ac:dyDescent="0.25">
      <c r="A56" s="712"/>
      <c r="B56" s="712"/>
      <c r="C56" s="712"/>
      <c r="D56" s="712"/>
      <c r="E56" s="712"/>
      <c r="F56" s="712"/>
      <c r="G56" s="712"/>
    </row>
    <row r="57" spans="1:7" ht="12" customHeight="1" x14ac:dyDescent="0.25">
      <c r="A57" s="712"/>
      <c r="B57" s="712"/>
      <c r="C57" s="712"/>
      <c r="D57" s="712"/>
      <c r="E57" s="712"/>
      <c r="F57" s="712"/>
      <c r="G57" s="712"/>
    </row>
    <row r="58" spans="1:7" ht="12" customHeight="1" x14ac:dyDescent="0.25">
      <c r="A58" s="712"/>
      <c r="B58" s="712"/>
      <c r="C58" s="712"/>
      <c r="D58" s="712"/>
      <c r="E58" s="712"/>
      <c r="F58" s="712"/>
      <c r="G58" s="712"/>
    </row>
    <row r="59" spans="1:7" ht="12" customHeight="1" x14ac:dyDescent="0.25">
      <c r="A59" s="712"/>
      <c r="B59" s="712"/>
      <c r="C59" s="712"/>
      <c r="D59" s="712"/>
      <c r="E59" s="712"/>
      <c r="F59" s="712"/>
      <c r="G59" s="712"/>
    </row>
    <row r="60" spans="1:7" ht="12" customHeight="1" x14ac:dyDescent="0.25">
      <c r="A60" s="712"/>
      <c r="B60" s="712"/>
      <c r="C60" s="712"/>
      <c r="D60" s="712"/>
      <c r="E60" s="712"/>
      <c r="F60" s="712"/>
      <c r="G60" s="712"/>
    </row>
    <row r="61" spans="1:7" ht="12" customHeight="1" x14ac:dyDescent="0.25">
      <c r="A61" s="712"/>
      <c r="B61" s="712"/>
      <c r="C61" s="712"/>
      <c r="D61" s="712"/>
      <c r="E61" s="712"/>
      <c r="F61" s="712"/>
      <c r="G61" s="712"/>
    </row>
    <row r="62" spans="1:7" ht="12" customHeight="1" x14ac:dyDescent="0.25">
      <c r="A62" s="712"/>
      <c r="B62" s="712"/>
      <c r="C62" s="712"/>
      <c r="D62" s="712"/>
      <c r="E62" s="712"/>
      <c r="F62" s="712"/>
      <c r="G62" s="712"/>
    </row>
    <row r="63" spans="1:7" ht="12" customHeight="1" x14ac:dyDescent="0.25">
      <c r="A63" s="712"/>
      <c r="B63" s="712"/>
      <c r="C63" s="712"/>
      <c r="D63" s="712"/>
      <c r="E63" s="712"/>
      <c r="F63" s="712"/>
      <c r="G63" s="712"/>
    </row>
    <row r="64" spans="1:7" ht="12" customHeight="1" x14ac:dyDescent="0.25">
      <c r="A64" s="712"/>
      <c r="B64" s="712"/>
      <c r="C64" s="712"/>
      <c r="D64" s="712"/>
      <c r="E64" s="712"/>
      <c r="F64" s="712"/>
      <c r="G64" s="712"/>
    </row>
    <row r="65" spans="1:7" ht="12" customHeight="1" x14ac:dyDescent="0.25">
      <c r="A65" s="712"/>
      <c r="B65" s="712"/>
      <c r="C65" s="712"/>
      <c r="D65" s="712"/>
      <c r="E65" s="712"/>
      <c r="F65" s="712"/>
      <c r="G65" s="712"/>
    </row>
  </sheetData>
  <conditionalFormatting sqref="G3">
    <cfRule type="cellIs" dxfId="56" priority="31" operator="notEqual">
      <formula>0</formula>
    </cfRule>
    <cfRule type="cellIs" dxfId="55" priority="32" operator="greaterThan">
      <formula>0</formula>
    </cfRule>
    <cfRule type="cellIs" dxfId="54" priority="33" operator="notEqual">
      <formula>0</formula>
    </cfRule>
  </conditionalFormatting>
  <conditionalFormatting sqref="H3">
    <cfRule type="cellIs" dxfId="53" priority="28" operator="notEqual">
      <formula>0</formula>
    </cfRule>
    <cfRule type="cellIs" dxfId="52" priority="29" operator="greaterThan">
      <formula>0</formula>
    </cfRule>
    <cfRule type="cellIs" dxfId="51" priority="30" operator="notEqual">
      <formula>0</formula>
    </cfRule>
  </conditionalFormatting>
  <conditionalFormatting sqref="G2">
    <cfRule type="cellIs" dxfId="50" priority="25" operator="notEqual">
      <formula>0</formula>
    </cfRule>
    <cfRule type="cellIs" dxfId="49" priority="26" operator="greaterThan">
      <formula>0</formula>
    </cfRule>
    <cfRule type="cellIs" dxfId="48" priority="27" operator="notEqual">
      <formula>0</formula>
    </cfRule>
  </conditionalFormatting>
  <conditionalFormatting sqref="H2">
    <cfRule type="cellIs" dxfId="47" priority="22" operator="notEqual">
      <formula>0</formula>
    </cfRule>
    <cfRule type="cellIs" dxfId="46" priority="23" operator="greaterThan">
      <formula>0</formula>
    </cfRule>
    <cfRule type="cellIs" dxfId="45" priority="24" operator="notEqual">
      <formula>0</formula>
    </cfRule>
  </conditionalFormatting>
  <conditionalFormatting sqref="G9">
    <cfRule type="cellIs" dxfId="44" priority="19" operator="notEqual">
      <formula>0</formula>
    </cfRule>
    <cfRule type="cellIs" dxfId="43" priority="20" operator="greaterThan">
      <formula>0</formula>
    </cfRule>
    <cfRule type="cellIs" dxfId="42" priority="21" operator="notEqual">
      <formula>0</formula>
    </cfRule>
  </conditionalFormatting>
  <conditionalFormatting sqref="H9">
    <cfRule type="cellIs" dxfId="41" priority="16" operator="notEqual">
      <formula>0</formula>
    </cfRule>
    <cfRule type="cellIs" dxfId="40" priority="17" operator="greaterThan">
      <formula>0</formula>
    </cfRule>
    <cfRule type="cellIs" dxfId="39" priority="18" operator="notEqual">
      <formula>0</formula>
    </cfRule>
  </conditionalFormatting>
  <conditionalFormatting sqref="G10">
    <cfRule type="cellIs" dxfId="38" priority="13" operator="notEqual">
      <formula>0</formula>
    </cfRule>
    <cfRule type="cellIs" dxfId="37" priority="14" operator="greaterThan">
      <formula>0</formula>
    </cfRule>
    <cfRule type="cellIs" dxfId="36" priority="15" operator="notEqual">
      <formula>0</formula>
    </cfRule>
  </conditionalFormatting>
  <conditionalFormatting sqref="H10">
    <cfRule type="cellIs" dxfId="35" priority="10" operator="notEqual">
      <formula>0</formula>
    </cfRule>
    <cfRule type="cellIs" dxfId="34" priority="11" operator="greaterThan">
      <formula>0</formula>
    </cfRule>
    <cfRule type="cellIs" dxfId="33" priority="12" operator="notEqual">
      <formula>0</formula>
    </cfRule>
  </conditionalFormatting>
  <conditionalFormatting sqref="C42">
    <cfRule type="cellIs" dxfId="32" priority="1" operator="notEqual">
      <formula>0</formula>
    </cfRule>
    <cfRule type="cellIs" dxfId="31" priority="2" operator="greaterThan">
      <formula>0</formula>
    </cfRule>
    <cfRule type="cellIs" dxfId="30" priority="3" operator="notEqual">
      <formula>0</formula>
    </cfRule>
  </conditionalFormatting>
  <hyperlinks>
    <hyperlink ref="F1" location="Indice!A1" display="Indice" xr:uid="{45930B54-8E11-4CB6-A07A-A015D939EBBB}"/>
  </hyperlinks>
  <pageMargins left="0.75" right="0.75" top="1" bottom="1" header="0.5" footer="0.5"/>
  <pageSetup orientation="portrait" r:id="rId1"/>
  <headerFooter alignWithMargins="0">
    <oddFooter>&amp;L&amp;1#&amp;"Calibri"&amp;10&amp;K000000Internal</oddFooter>
  </headerFooter>
  <customProperties>
    <customPr name="_pios_id" r:id="rId2"/>
  </customPropertie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F06A1-0612-4972-8A70-2B0F1DD8E29C}">
  <dimension ref="A1:H63"/>
  <sheetViews>
    <sheetView showGridLines="0" zoomScale="94" zoomScaleNormal="94" workbookViewId="0"/>
  </sheetViews>
  <sheetFormatPr defaultColWidth="8.5546875" defaultRowHeight="13.2" x14ac:dyDescent="0.25"/>
  <cols>
    <col min="1" max="1" width="51.21875" style="715" customWidth="1"/>
    <col min="2" max="6" width="8.5546875" style="715"/>
    <col min="7" max="7" width="3.77734375" style="715" customWidth="1"/>
    <col min="8" max="8" width="87.77734375" style="715" customWidth="1"/>
    <col min="9" max="16384" width="8.5546875" style="715"/>
  </cols>
  <sheetData>
    <row r="1" spans="1:6" ht="18" x14ac:dyDescent="0.35">
      <c r="A1" s="828"/>
      <c r="B1" s="828"/>
      <c r="C1" s="828"/>
      <c r="D1" s="828"/>
    </row>
    <row r="2" spans="1:6" ht="18" x14ac:dyDescent="0.35">
      <c r="A2" s="844" t="s">
        <v>26</v>
      </c>
      <c r="B2" s="845"/>
      <c r="C2" s="845"/>
      <c r="D2" s="829"/>
      <c r="F2" s="25" t="s">
        <v>37</v>
      </c>
    </row>
    <row r="3" spans="1:6" ht="16.05" customHeight="1" x14ac:dyDescent="0.35">
      <c r="A3" s="846"/>
      <c r="B3" s="1027" t="s">
        <v>29</v>
      </c>
      <c r="C3" s="1027"/>
      <c r="D3" s="832"/>
    </row>
    <row r="4" spans="1:6" ht="17.100000000000001" customHeight="1" x14ac:dyDescent="0.25">
      <c r="A4" s="847" t="s">
        <v>30</v>
      </c>
      <c r="B4" s="716">
        <v>2022</v>
      </c>
      <c r="C4" s="229">
        <v>2023</v>
      </c>
      <c r="D4" s="833"/>
    </row>
    <row r="5" spans="1:6" ht="20.100000000000001" customHeight="1" x14ac:dyDescent="0.25">
      <c r="A5" s="848" t="s">
        <v>256</v>
      </c>
      <c r="B5" s="849">
        <v>689</v>
      </c>
      <c r="C5" s="850">
        <v>710</v>
      </c>
      <c r="D5" s="833"/>
    </row>
    <row r="6" spans="1:6" ht="13.05" customHeight="1" x14ac:dyDescent="0.25">
      <c r="A6" s="851" t="s">
        <v>311</v>
      </c>
      <c r="B6" s="852"/>
      <c r="C6" s="342"/>
      <c r="D6" s="833"/>
    </row>
    <row r="7" spans="1:6" x14ac:dyDescent="0.25">
      <c r="A7" s="853" t="s">
        <v>312</v>
      </c>
      <c r="B7" s="854">
        <v>187</v>
      </c>
      <c r="C7" s="855">
        <v>219</v>
      </c>
      <c r="D7" s="833"/>
    </row>
    <row r="8" spans="1:6" x14ac:dyDescent="0.25">
      <c r="A8" s="856" t="s">
        <v>313</v>
      </c>
      <c r="B8" s="857">
        <v>4</v>
      </c>
      <c r="C8" s="855">
        <v>8</v>
      </c>
      <c r="D8" s="833"/>
    </row>
    <row r="9" spans="1:6" x14ac:dyDescent="0.25">
      <c r="A9" s="858" t="s">
        <v>314</v>
      </c>
      <c r="B9" s="854">
        <v>258</v>
      </c>
      <c r="C9" s="855">
        <v>258</v>
      </c>
      <c r="D9" s="833"/>
    </row>
    <row r="10" spans="1:6" ht="11.55" customHeight="1" x14ac:dyDescent="0.25">
      <c r="A10" s="853" t="s">
        <v>590</v>
      </c>
      <c r="B10" s="859">
        <v>1395</v>
      </c>
      <c r="C10" s="860">
        <v>-1887</v>
      </c>
      <c r="D10" s="833"/>
    </row>
    <row r="11" spans="1:6" ht="15.6" customHeight="1" x14ac:dyDescent="0.25">
      <c r="A11" s="856" t="s">
        <v>316</v>
      </c>
      <c r="B11" s="854">
        <v>-215</v>
      </c>
      <c r="C11" s="855">
        <v>-27</v>
      </c>
      <c r="D11" s="833"/>
    </row>
    <row r="12" spans="1:6" ht="12" customHeight="1" x14ac:dyDescent="0.25">
      <c r="A12" s="848" t="s">
        <v>591</v>
      </c>
      <c r="B12" s="861">
        <f>+B7+B8+B9+B10+B11+B5</f>
        <v>2318</v>
      </c>
      <c r="C12" s="850">
        <f>+C7+C8+C9+C10+C11+C5</f>
        <v>-719</v>
      </c>
      <c r="D12" s="833"/>
    </row>
    <row r="13" spans="1:6" ht="13.5" customHeight="1" x14ac:dyDescent="0.25">
      <c r="A13" s="862" t="s">
        <v>184</v>
      </c>
      <c r="B13" s="854">
        <v>-515</v>
      </c>
      <c r="C13" s="863">
        <v>-735</v>
      </c>
      <c r="D13" s="833"/>
    </row>
    <row r="14" spans="1:6" ht="11.1" customHeight="1" x14ac:dyDescent="0.25">
      <c r="A14" s="862" t="s">
        <v>318</v>
      </c>
      <c r="B14" s="854">
        <v>1</v>
      </c>
      <c r="C14" s="855">
        <v>4</v>
      </c>
      <c r="D14" s="833"/>
    </row>
    <row r="15" spans="1:6" ht="9.6" customHeight="1" x14ac:dyDescent="0.25">
      <c r="A15" s="862" t="s">
        <v>592</v>
      </c>
      <c r="B15" s="854">
        <v>-360</v>
      </c>
      <c r="C15" s="855">
        <v>-10</v>
      </c>
      <c r="D15" s="833"/>
    </row>
    <row r="16" spans="1:6" x14ac:dyDescent="0.25">
      <c r="A16" s="853" t="s">
        <v>320</v>
      </c>
      <c r="B16" s="857">
        <v>141</v>
      </c>
      <c r="C16" s="855">
        <v>-255</v>
      </c>
      <c r="D16" s="833"/>
    </row>
    <row r="17" spans="1:4" ht="10.5" customHeight="1" x14ac:dyDescent="0.25">
      <c r="A17" s="864" t="s">
        <v>593</v>
      </c>
      <c r="B17" s="854">
        <v>196</v>
      </c>
      <c r="C17" s="855">
        <v>21</v>
      </c>
      <c r="D17" s="833"/>
    </row>
    <row r="18" spans="1:4" x14ac:dyDescent="0.25">
      <c r="A18" s="862" t="s">
        <v>322</v>
      </c>
      <c r="B18" s="854">
        <v>-32</v>
      </c>
      <c r="C18" s="860">
        <v>-49</v>
      </c>
      <c r="D18" s="833"/>
    </row>
    <row r="19" spans="1:4" x14ac:dyDescent="0.25">
      <c r="A19" s="865" t="s">
        <v>323</v>
      </c>
      <c r="B19" s="849">
        <f>+B13+B14+B15+B16+B17+B18+B12</f>
        <v>1749</v>
      </c>
      <c r="C19" s="349">
        <f>+C13+C14+C15+C16+C17+C18+C12</f>
        <v>-1743</v>
      </c>
      <c r="D19" s="833"/>
    </row>
    <row r="20" spans="1:4" ht="11.1" customHeight="1" x14ac:dyDescent="0.25">
      <c r="A20" s="862" t="s">
        <v>325</v>
      </c>
      <c r="B20" s="854">
        <v>-4</v>
      </c>
      <c r="C20" s="855">
        <v>-8</v>
      </c>
      <c r="D20" s="833"/>
    </row>
    <row r="21" spans="1:4" ht="13.5" customHeight="1" x14ac:dyDescent="0.25">
      <c r="A21" s="862" t="s">
        <v>326</v>
      </c>
      <c r="B21" s="854">
        <v>-367</v>
      </c>
      <c r="C21" s="855">
        <v>1558</v>
      </c>
      <c r="D21" s="833"/>
    </row>
    <row r="22" spans="1:4" ht="11.55" customHeight="1" x14ac:dyDescent="0.25">
      <c r="A22" s="862" t="s">
        <v>327</v>
      </c>
      <c r="B22" s="859">
        <v>-844</v>
      </c>
      <c r="C22" s="863">
        <v>-919</v>
      </c>
      <c r="D22" s="833"/>
    </row>
    <row r="23" spans="1:4" ht="22.8" x14ac:dyDescent="0.25">
      <c r="A23" s="858" t="s">
        <v>576</v>
      </c>
      <c r="B23" s="859">
        <v>0</v>
      </c>
      <c r="C23" s="863">
        <v>4</v>
      </c>
      <c r="D23" s="833"/>
    </row>
    <row r="24" spans="1:4" x14ac:dyDescent="0.25">
      <c r="A24" s="865" t="s">
        <v>328</v>
      </c>
      <c r="B24" s="866">
        <f>+B19+B21+B22+B20+B23</f>
        <v>534</v>
      </c>
      <c r="C24" s="343">
        <f>+C19+C21+C22+C20+C23</f>
        <v>-1108</v>
      </c>
      <c r="D24" s="833"/>
    </row>
    <row r="25" spans="1:4" x14ac:dyDescent="0.25">
      <c r="A25" s="837"/>
      <c r="B25" s="835"/>
      <c r="C25" s="833"/>
      <c r="D25" s="833"/>
    </row>
    <row r="26" spans="1:4" ht="15.6" customHeight="1" x14ac:dyDescent="0.25">
      <c r="A26" s="837"/>
      <c r="B26" s="835"/>
      <c r="C26" s="833"/>
      <c r="D26" s="833"/>
    </row>
    <row r="27" spans="1:4" ht="15.6" customHeight="1" x14ac:dyDescent="0.25">
      <c r="A27" s="830"/>
      <c r="B27" s="835"/>
      <c r="C27" s="839"/>
      <c r="D27" s="839"/>
    </row>
    <row r="28" spans="1:4" ht="16.5" customHeight="1" x14ac:dyDescent="0.25">
      <c r="A28" s="867" t="s">
        <v>329</v>
      </c>
      <c r="B28" s="868"/>
      <c r="C28" s="869"/>
      <c r="D28" s="839"/>
    </row>
    <row r="29" spans="1:4" x14ac:dyDescent="0.25">
      <c r="A29" s="870"/>
      <c r="B29" s="1027" t="s">
        <v>29</v>
      </c>
      <c r="C29" s="1027"/>
      <c r="D29" s="833"/>
    </row>
    <row r="30" spans="1:4" ht="14.1" customHeight="1" x14ac:dyDescent="0.25">
      <c r="A30" s="847" t="s">
        <v>30</v>
      </c>
      <c r="B30" s="716">
        <v>2022</v>
      </c>
      <c r="C30" s="229">
        <v>2023</v>
      </c>
      <c r="D30" s="833"/>
    </row>
    <row r="31" spans="1:4" ht="12.6" customHeight="1" x14ac:dyDescent="0.25">
      <c r="A31" s="865" t="s">
        <v>323</v>
      </c>
      <c r="B31" s="866">
        <v>1749</v>
      </c>
      <c r="C31" s="343">
        <v>-1743</v>
      </c>
      <c r="D31" s="833"/>
    </row>
    <row r="32" spans="1:4" ht="12.6" customHeight="1" x14ac:dyDescent="0.25">
      <c r="A32" s="862" t="s">
        <v>594</v>
      </c>
      <c r="B32" s="854">
        <v>-844</v>
      </c>
      <c r="C32" s="855">
        <v>-919</v>
      </c>
      <c r="D32" s="833"/>
    </row>
    <row r="33" spans="1:4" ht="12" customHeight="1" x14ac:dyDescent="0.25">
      <c r="A33" s="862" t="s">
        <v>333</v>
      </c>
      <c r="B33" s="854">
        <v>-4</v>
      </c>
      <c r="C33" s="855">
        <v>-15</v>
      </c>
      <c r="D33" s="833"/>
    </row>
    <row r="34" spans="1:4" ht="20.100000000000001" customHeight="1" x14ac:dyDescent="0.25">
      <c r="A34" s="862" t="s">
        <v>331</v>
      </c>
      <c r="B34" s="854">
        <v>-58</v>
      </c>
      <c r="C34" s="855">
        <v>-7</v>
      </c>
      <c r="D34" s="833"/>
    </row>
    <row r="35" spans="1:4" ht="25.05" customHeight="1" x14ac:dyDescent="0.25">
      <c r="A35" s="858" t="s">
        <v>576</v>
      </c>
      <c r="B35" s="854"/>
      <c r="C35" s="855">
        <v>4</v>
      </c>
      <c r="D35" s="833"/>
    </row>
    <row r="36" spans="1:4" ht="12.6" customHeight="1" x14ac:dyDescent="0.25">
      <c r="A36" s="862" t="s">
        <v>595</v>
      </c>
      <c r="B36" s="854">
        <v>381</v>
      </c>
      <c r="C36" s="855"/>
      <c r="D36" s="833"/>
    </row>
    <row r="37" spans="1:4" ht="13.5" customHeight="1" x14ac:dyDescent="0.25">
      <c r="A37" s="862" t="s">
        <v>252</v>
      </c>
      <c r="B37" s="854">
        <v>-25</v>
      </c>
      <c r="C37" s="855">
        <v>-6</v>
      </c>
      <c r="D37" s="833"/>
    </row>
    <row r="38" spans="1:4" ht="12" customHeight="1" x14ac:dyDescent="0.25">
      <c r="A38" s="865" t="s">
        <v>336</v>
      </c>
      <c r="B38" s="866">
        <v>1199</v>
      </c>
      <c r="C38" s="343">
        <v>-2686</v>
      </c>
      <c r="D38" s="833"/>
    </row>
    <row r="39" spans="1:4" ht="11.55" customHeight="1" x14ac:dyDescent="0.25">
      <c r="A39" s="834"/>
      <c r="B39" s="835"/>
      <c r="C39" s="831"/>
      <c r="D39" s="833"/>
    </row>
    <row r="40" spans="1:4" ht="13.5" customHeight="1" x14ac:dyDescent="0.25">
      <c r="A40" s="834"/>
      <c r="B40" s="835"/>
      <c r="C40" s="831"/>
      <c r="D40" s="833"/>
    </row>
    <row r="41" spans="1:4" x14ac:dyDescent="0.25">
      <c r="A41" s="834"/>
      <c r="B41" s="837"/>
      <c r="C41" s="831"/>
      <c r="D41" s="833"/>
    </row>
    <row r="42" spans="1:4" ht="12.6" customHeight="1" x14ac:dyDescent="0.25">
      <c r="A42" s="834"/>
      <c r="B42" s="835"/>
      <c r="C42" s="831"/>
      <c r="D42" s="833"/>
    </row>
    <row r="43" spans="1:4" ht="18.600000000000001" customHeight="1" x14ac:dyDescent="0.25">
      <c r="A43" s="836"/>
      <c r="B43" s="838"/>
      <c r="C43" s="842"/>
      <c r="D43" s="833"/>
    </row>
    <row r="44" spans="1:4" ht="15" customHeight="1" x14ac:dyDescent="0.25">
      <c r="A44" s="830"/>
      <c r="B44" s="835"/>
      <c r="C44" s="835"/>
      <c r="D44" s="832"/>
    </row>
    <row r="45" spans="1:4" ht="10.5" customHeight="1" x14ac:dyDescent="0.25">
      <c r="A45" s="840"/>
      <c r="B45" s="841"/>
      <c r="C45" s="838"/>
      <c r="D45" s="838"/>
    </row>
    <row r="46" spans="1:4" ht="15.6" customHeight="1" x14ac:dyDescent="0.25">
      <c r="A46" s="837"/>
      <c r="B46" s="835"/>
      <c r="C46" s="831"/>
      <c r="D46" s="833"/>
    </row>
    <row r="47" spans="1:4" ht="19.05" customHeight="1" x14ac:dyDescent="0.25">
      <c r="A47" s="837"/>
      <c r="B47" s="835"/>
      <c r="C47" s="831"/>
      <c r="D47" s="833"/>
    </row>
    <row r="48" spans="1:4" ht="16.5" customHeight="1" x14ac:dyDescent="0.25">
      <c r="A48" s="837"/>
      <c r="B48" s="835"/>
      <c r="C48" s="831"/>
      <c r="D48" s="833"/>
    </row>
    <row r="49" spans="1:8" ht="9.6" customHeight="1" x14ac:dyDescent="0.25">
      <c r="A49" s="837"/>
      <c r="B49" s="835"/>
      <c r="C49" s="831"/>
      <c r="D49" s="833"/>
    </row>
    <row r="50" spans="1:8" ht="15.6" customHeight="1" x14ac:dyDescent="0.25">
      <c r="A50" s="837"/>
      <c r="B50" s="835"/>
      <c r="C50" s="831"/>
      <c r="D50" s="833"/>
    </row>
    <row r="51" spans="1:8" ht="15.6" customHeight="1" x14ac:dyDescent="0.25">
      <c r="A51" s="837"/>
      <c r="B51" s="841"/>
      <c r="C51" s="831"/>
      <c r="D51" s="833"/>
    </row>
    <row r="52" spans="1:8" ht="9.6" customHeight="1" x14ac:dyDescent="0.25">
      <c r="A52" s="837"/>
      <c r="B52" s="835"/>
      <c r="C52" s="831"/>
      <c r="D52" s="833"/>
    </row>
    <row r="53" spans="1:8" x14ac:dyDescent="0.25">
      <c r="A53" s="837"/>
      <c r="B53" s="835"/>
      <c r="C53" s="831"/>
      <c r="D53" s="833"/>
    </row>
    <row r="54" spans="1:8" x14ac:dyDescent="0.25">
      <c r="A54" s="837"/>
      <c r="B54" s="835"/>
      <c r="C54" s="835"/>
      <c r="D54" s="833"/>
    </row>
    <row r="55" spans="1:8" x14ac:dyDescent="0.25">
      <c r="A55" s="830"/>
      <c r="B55" s="835"/>
      <c r="C55" s="835"/>
      <c r="D55" s="835"/>
    </row>
    <row r="56" spans="1:8" x14ac:dyDescent="0.25">
      <c r="A56" s="840"/>
      <c r="B56" s="841"/>
      <c r="C56" s="838"/>
      <c r="D56" s="838"/>
    </row>
    <row r="57" spans="1:8" x14ac:dyDescent="0.25">
      <c r="A57" s="830"/>
      <c r="B57" s="838"/>
      <c r="C57" s="835"/>
      <c r="D57" s="835"/>
    </row>
    <row r="58" spans="1:8" x14ac:dyDescent="0.25">
      <c r="A58" s="837"/>
      <c r="B58" s="832"/>
      <c r="C58" s="831"/>
      <c r="D58" s="831"/>
    </row>
    <row r="59" spans="1:8" ht="15.6" customHeight="1" x14ac:dyDescent="0.25">
      <c r="A59" s="837"/>
      <c r="B59" s="832"/>
      <c r="C59" s="831"/>
      <c r="D59" s="831"/>
    </row>
    <row r="60" spans="1:8" ht="11.1" customHeight="1" x14ac:dyDescent="0.25">
      <c r="A60" s="830"/>
      <c r="B60" s="832"/>
      <c r="C60" s="835"/>
      <c r="D60" s="835"/>
    </row>
    <row r="61" spans="1:8" x14ac:dyDescent="0.25">
      <c r="A61" s="843"/>
      <c r="B61" s="843"/>
      <c r="C61" s="843"/>
      <c r="D61" s="843"/>
    </row>
    <row r="63" spans="1:8" ht="43.2" x14ac:dyDescent="0.25">
      <c r="G63" s="817" t="s">
        <v>60</v>
      </c>
      <c r="H63" s="816" t="s">
        <v>579</v>
      </c>
    </row>
  </sheetData>
  <mergeCells count="2">
    <mergeCell ref="B3:C3"/>
    <mergeCell ref="B29:C29"/>
  </mergeCells>
  <hyperlinks>
    <hyperlink ref="F2" location="Indice!A1" display="Indice" xr:uid="{11E1BB24-806E-4ABE-93BA-709D46078D6A}"/>
  </hyperlinks>
  <pageMargins left="0.7" right="0.7" top="0.75" bottom="0.75" header="0.3" footer="0.3"/>
  <pageSetup paperSize="9" orientation="portrait" r:id="rId1"/>
  <headerFooter>
    <oddFooter>&amp;L&amp;1#&amp;"Calibri"&amp;10&amp;K000000Internal</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F708A-504E-4CA7-BCB3-A46EA0593310}">
  <dimension ref="A1:F70"/>
  <sheetViews>
    <sheetView topLeftCell="A45" workbookViewId="0">
      <selection activeCell="C7" sqref="C7"/>
    </sheetView>
  </sheetViews>
  <sheetFormatPr defaultColWidth="8.77734375" defaultRowHeight="13.2" x14ac:dyDescent="0.25"/>
  <cols>
    <col min="1" max="1" width="53.21875" style="715" customWidth="1"/>
    <col min="2" max="2" width="18.21875" style="715" customWidth="1"/>
    <col min="3" max="3" width="17.21875" style="715" bestFit="1" customWidth="1"/>
    <col min="4" max="4" width="13.44140625" style="715" customWidth="1"/>
    <col min="5" max="5" width="17.77734375" style="715" bestFit="1" customWidth="1"/>
    <col min="6" max="6" width="12.77734375" style="715" customWidth="1"/>
    <col min="7" max="16384" width="8.77734375" style="715"/>
  </cols>
  <sheetData>
    <row r="1" spans="1:6" ht="16.2" thickBot="1" x14ac:dyDescent="0.4">
      <c r="A1" s="1028" t="s">
        <v>596</v>
      </c>
      <c r="B1" s="1028"/>
      <c r="C1" s="1028"/>
      <c r="D1" s="1028"/>
      <c r="E1" s="1028"/>
      <c r="F1" s="1028"/>
    </row>
    <row r="2" spans="1:6" x14ac:dyDescent="0.25">
      <c r="A2" s="876" t="s">
        <v>30</v>
      </c>
      <c r="B2" s="877"/>
      <c r="C2" s="827"/>
      <c r="D2" s="827"/>
      <c r="E2" s="826"/>
      <c r="F2" s="826"/>
    </row>
    <row r="3" spans="1:6" x14ac:dyDescent="0.25">
      <c r="A3" s="878"/>
      <c r="B3" s="879"/>
      <c r="C3" s="1029" t="s">
        <v>254</v>
      </c>
      <c r="D3" s="1029"/>
      <c r="E3" s="1030" t="s">
        <v>255</v>
      </c>
      <c r="F3" s="1030"/>
    </row>
    <row r="4" spans="1:6" ht="37.049999999999997" customHeight="1" x14ac:dyDescent="0.25">
      <c r="A4" s="880" t="s">
        <v>597</v>
      </c>
      <c r="B4" s="881" t="s">
        <v>341</v>
      </c>
      <c r="C4" s="882" t="s">
        <v>598</v>
      </c>
      <c r="D4" s="882" t="s">
        <v>343</v>
      </c>
      <c r="E4" s="871" t="s">
        <v>598</v>
      </c>
      <c r="F4" s="871" t="s">
        <v>343</v>
      </c>
    </row>
    <row r="5" spans="1:6" ht="18" customHeight="1" x14ac:dyDescent="0.25">
      <c r="A5" s="776" t="s">
        <v>344</v>
      </c>
      <c r="B5" s="879"/>
      <c r="C5" s="883"/>
      <c r="D5" s="883"/>
      <c r="E5" s="309"/>
      <c r="F5" s="309"/>
    </row>
    <row r="6" spans="1:6" ht="18" customHeight="1" x14ac:dyDescent="0.25">
      <c r="A6" s="884" t="s">
        <v>230</v>
      </c>
      <c r="B6" s="885"/>
      <c r="C6" s="761"/>
      <c r="D6" s="875">
        <v>17859</v>
      </c>
      <c r="E6" s="308"/>
      <c r="F6" s="309">
        <v>18120</v>
      </c>
    </row>
    <row r="7" spans="1:6" ht="16.05" customHeight="1" x14ac:dyDescent="0.25">
      <c r="A7" s="884" t="s">
        <v>539</v>
      </c>
      <c r="B7" s="879"/>
      <c r="C7" s="883"/>
      <c r="D7" s="875">
        <v>363</v>
      </c>
      <c r="E7" s="308"/>
      <c r="F7" s="309">
        <v>363</v>
      </c>
    </row>
    <row r="8" spans="1:6" ht="16.05" customHeight="1" x14ac:dyDescent="0.25">
      <c r="A8" s="884" t="s">
        <v>540</v>
      </c>
      <c r="B8" s="879"/>
      <c r="C8" s="883"/>
      <c r="D8" s="875">
        <v>1321</v>
      </c>
      <c r="E8" s="308"/>
      <c r="F8" s="309">
        <v>1356</v>
      </c>
    </row>
    <row r="9" spans="1:6" ht="17.55" customHeight="1" x14ac:dyDescent="0.25">
      <c r="A9" s="886" t="s">
        <v>599</v>
      </c>
      <c r="B9" s="879"/>
      <c r="C9" s="883"/>
      <c r="D9" s="887">
        <v>2313</v>
      </c>
      <c r="E9" s="308"/>
      <c r="F9" s="309">
        <v>2953</v>
      </c>
    </row>
    <row r="10" spans="1:6" ht="11.1" customHeight="1" x14ac:dyDescent="0.3">
      <c r="A10" s="888" t="s">
        <v>600</v>
      </c>
      <c r="B10" s="887">
        <v>-8</v>
      </c>
      <c r="C10" s="883"/>
      <c r="D10" s="875">
        <f>+C11+C12</f>
        <v>175</v>
      </c>
      <c r="E10" s="308"/>
      <c r="F10" s="309">
        <v>162</v>
      </c>
    </row>
    <row r="11" spans="1:6" x14ac:dyDescent="0.25">
      <c r="A11" s="784" t="s">
        <v>601</v>
      </c>
      <c r="B11" s="887"/>
      <c r="C11" s="883">
        <v>172</v>
      </c>
      <c r="D11" s="875"/>
      <c r="E11" s="184">
        <f>+'[6]SP Legal'!E17+'[6]SP Legal'!E18+'[6]SP Legal'!E19</f>
        <v>159</v>
      </c>
      <c r="F11" s="309"/>
    </row>
    <row r="12" spans="1:6" x14ac:dyDescent="0.25">
      <c r="A12" s="784" t="s">
        <v>602</v>
      </c>
      <c r="B12" s="887"/>
      <c r="C12" s="889">
        <v>3</v>
      </c>
      <c r="D12" s="875"/>
      <c r="E12" s="184">
        <f>+'[6]SP Legal'!E39+'[6]SP Legal'!E40+'[6]SP Legal'!E37</f>
        <v>3</v>
      </c>
      <c r="F12" s="309"/>
    </row>
    <row r="13" spans="1:6" ht="14.55" customHeight="1" x14ac:dyDescent="0.3">
      <c r="A13" s="890" t="s">
        <v>350</v>
      </c>
      <c r="B13" s="879"/>
      <c r="C13" s="883"/>
      <c r="D13" s="875">
        <f>+C14+C15</f>
        <v>-469</v>
      </c>
      <c r="E13" s="309"/>
      <c r="F13" s="309">
        <f>+E14+E15</f>
        <v>-697</v>
      </c>
    </row>
    <row r="14" spans="1:6" ht="20.55" customHeight="1" x14ac:dyDescent="0.25">
      <c r="A14" s="891" t="s">
        <v>351</v>
      </c>
      <c r="B14" s="887">
        <v>-19</v>
      </c>
      <c r="C14" s="883">
        <v>-519</v>
      </c>
      <c r="D14" s="875"/>
      <c r="E14" s="872">
        <v>-743</v>
      </c>
      <c r="F14" s="309"/>
    </row>
    <row r="15" spans="1:6" ht="14.55" customHeight="1" x14ac:dyDescent="0.25">
      <c r="A15" s="891" t="s">
        <v>603</v>
      </c>
      <c r="B15" s="887">
        <v>-13</v>
      </c>
      <c r="C15" s="883">
        <v>50</v>
      </c>
      <c r="D15" s="875"/>
      <c r="E15" s="872">
        <v>46</v>
      </c>
      <c r="F15" s="309"/>
    </row>
    <row r="16" spans="1:6" ht="18.600000000000001" customHeight="1" x14ac:dyDescent="0.25">
      <c r="A16" s="776" t="s">
        <v>354</v>
      </c>
      <c r="B16" s="879"/>
      <c r="C16" s="887"/>
      <c r="D16" s="875">
        <f>+D13+D9+D10+D8+D7+D6</f>
        <v>21562</v>
      </c>
      <c r="E16" s="309"/>
      <c r="F16" s="309">
        <f>+F13+F9+F10+F8+F7+F6</f>
        <v>22257</v>
      </c>
    </row>
    <row r="17" spans="1:6" ht="18" customHeight="1" x14ac:dyDescent="0.25">
      <c r="A17" s="776" t="s">
        <v>21</v>
      </c>
      <c r="B17" s="879"/>
      <c r="C17" s="887"/>
      <c r="D17" s="875"/>
      <c r="E17" s="309"/>
      <c r="F17" s="309"/>
    </row>
    <row r="18" spans="1:6" ht="18" customHeight="1" x14ac:dyDescent="0.25">
      <c r="A18" s="884" t="s">
        <v>355</v>
      </c>
      <c r="B18" s="879"/>
      <c r="C18" s="883"/>
      <c r="D18" s="875">
        <f>+'[6]SP Legal'!C29</f>
        <v>4244</v>
      </c>
      <c r="E18" s="309"/>
      <c r="F18" s="309">
        <v>2848</v>
      </c>
    </row>
    <row r="19" spans="1:6" ht="17.55" customHeight="1" x14ac:dyDescent="0.25">
      <c r="A19" s="884" t="s">
        <v>604</v>
      </c>
      <c r="B19" s="879"/>
      <c r="C19" s="883"/>
      <c r="D19" s="875">
        <f>+'[6]SP Legal'!C25</f>
        <v>3202</v>
      </c>
      <c r="E19" s="309"/>
      <c r="F19" s="309">
        <v>3129</v>
      </c>
    </row>
    <row r="20" spans="1:6" ht="12.6" customHeight="1" x14ac:dyDescent="0.3">
      <c r="A20" s="890" t="s">
        <v>357</v>
      </c>
      <c r="B20" s="879"/>
      <c r="C20" s="883"/>
      <c r="D20" s="875">
        <f>+C21+C24+C23+C22</f>
        <v>172</v>
      </c>
      <c r="E20" s="309"/>
      <c r="F20" s="309">
        <f>+E21+E24+E23+E22</f>
        <v>316</v>
      </c>
    </row>
    <row r="21" spans="1:6" ht="19.5" customHeight="1" x14ac:dyDescent="0.25">
      <c r="A21" s="891" t="s">
        <v>605</v>
      </c>
      <c r="B21" s="887">
        <v>-14</v>
      </c>
      <c r="C21" s="883">
        <v>50</v>
      </c>
      <c r="D21" s="875"/>
      <c r="E21" s="872">
        <v>13</v>
      </c>
      <c r="F21" s="309"/>
    </row>
    <row r="22" spans="1:6" x14ac:dyDescent="0.25">
      <c r="A22" s="891" t="s">
        <v>606</v>
      </c>
      <c r="B22" s="887">
        <v>-11</v>
      </c>
      <c r="C22" s="883">
        <v>23</v>
      </c>
      <c r="D22" s="875"/>
      <c r="E22" s="872">
        <v>11</v>
      </c>
      <c r="F22" s="309"/>
    </row>
    <row r="23" spans="1:6" x14ac:dyDescent="0.25">
      <c r="A23" s="891" t="s">
        <v>607</v>
      </c>
      <c r="B23" s="887">
        <v>-11</v>
      </c>
      <c r="C23" s="883">
        <v>89</v>
      </c>
      <c r="D23" s="875"/>
      <c r="E23" s="872">
        <v>282</v>
      </c>
      <c r="F23" s="309"/>
    </row>
    <row r="24" spans="1:6" ht="14.1" customHeight="1" x14ac:dyDescent="0.25">
      <c r="A24" s="891" t="s">
        <v>608</v>
      </c>
      <c r="B24" s="887">
        <v>-13</v>
      </c>
      <c r="C24" s="883">
        <v>10</v>
      </c>
      <c r="D24" s="875"/>
      <c r="E24" s="872">
        <v>10</v>
      </c>
      <c r="F24" s="309"/>
    </row>
    <row r="25" spans="1:6" x14ac:dyDescent="0.25">
      <c r="A25" s="891" t="s">
        <v>360</v>
      </c>
      <c r="B25" s="879"/>
      <c r="C25" s="883"/>
      <c r="D25" s="875">
        <v>-1546</v>
      </c>
      <c r="E25" s="309"/>
      <c r="F25" s="309">
        <v>-875</v>
      </c>
    </row>
    <row r="26" spans="1:6" ht="20.100000000000001" customHeight="1" x14ac:dyDescent="0.3">
      <c r="A26" s="890" t="s">
        <v>361</v>
      </c>
      <c r="B26" s="879"/>
      <c r="C26" s="883"/>
      <c r="D26" s="875">
        <f>+C27+C29+C28</f>
        <v>-58</v>
      </c>
      <c r="E26" s="309"/>
      <c r="F26" s="309">
        <f>+E27+E29+E28</f>
        <v>-90</v>
      </c>
    </row>
    <row r="27" spans="1:6" ht="17.55" customHeight="1" x14ac:dyDescent="0.25">
      <c r="A27" s="886" t="s">
        <v>609</v>
      </c>
      <c r="B27" s="887">
        <v>-14</v>
      </c>
      <c r="C27" s="883">
        <v>-21</v>
      </c>
      <c r="D27" s="875"/>
      <c r="E27" s="872">
        <v>-62</v>
      </c>
      <c r="F27" s="309"/>
    </row>
    <row r="28" spans="1:6" ht="18" customHeight="1" x14ac:dyDescent="0.25">
      <c r="A28" s="886" t="s">
        <v>610</v>
      </c>
      <c r="B28" s="887">
        <v>-18</v>
      </c>
      <c r="C28" s="883">
        <v>-8</v>
      </c>
      <c r="D28" s="875"/>
      <c r="E28" s="872">
        <v>-9</v>
      </c>
      <c r="F28" s="309"/>
    </row>
    <row r="29" spans="1:6" ht="16.05" customHeight="1" x14ac:dyDescent="0.25">
      <c r="A29" s="886" t="s">
        <v>611</v>
      </c>
      <c r="B29" s="887">
        <v>-18</v>
      </c>
      <c r="C29" s="883">
        <v>-29</v>
      </c>
      <c r="D29" s="875"/>
      <c r="E29" s="872">
        <v>-19</v>
      </c>
      <c r="F29" s="309"/>
    </row>
    <row r="30" spans="1:6" ht="17.55" customHeight="1" x14ac:dyDescent="0.3">
      <c r="A30" s="892" t="s">
        <v>612</v>
      </c>
      <c r="B30" s="879"/>
      <c r="C30" s="883"/>
      <c r="D30" s="875">
        <f>+C31+C32</f>
        <v>280</v>
      </c>
      <c r="E30" s="872"/>
      <c r="F30" s="309">
        <f>+E31+E32</f>
        <v>296</v>
      </c>
    </row>
    <row r="31" spans="1:6" ht="18" customHeight="1" x14ac:dyDescent="0.25">
      <c r="A31" s="891" t="s">
        <v>613</v>
      </c>
      <c r="B31" s="887">
        <v>-10</v>
      </c>
      <c r="C31" s="883">
        <v>331</v>
      </c>
      <c r="D31" s="875"/>
      <c r="E31" s="872">
        <f>+'[6]SP Legal'!E21</f>
        <v>345</v>
      </c>
      <c r="F31" s="309"/>
    </row>
    <row r="32" spans="1:6" ht="16.5" customHeight="1" x14ac:dyDescent="0.25">
      <c r="A32" s="891" t="s">
        <v>614</v>
      </c>
      <c r="B32" s="887">
        <v>-10</v>
      </c>
      <c r="C32" s="883">
        <v>-51</v>
      </c>
      <c r="D32" s="875"/>
      <c r="E32" s="872">
        <f>-'[6]SP Legal'!E53</f>
        <v>-49</v>
      </c>
      <c r="F32" s="309"/>
    </row>
    <row r="33" spans="1:6" ht="18" customHeight="1" x14ac:dyDescent="0.25">
      <c r="A33" s="891" t="s">
        <v>365</v>
      </c>
      <c r="B33" s="879"/>
      <c r="C33" s="883"/>
      <c r="D33" s="875">
        <v>-574</v>
      </c>
      <c r="E33" s="309"/>
      <c r="F33" s="309">
        <f>-'[6]SP Legal'!E52</f>
        <v>-598</v>
      </c>
    </row>
    <row r="34" spans="1:6" ht="19.5" customHeight="1" x14ac:dyDescent="0.25">
      <c r="A34" s="893" t="s">
        <v>615</v>
      </c>
      <c r="B34" s="894" t="s">
        <v>616</v>
      </c>
      <c r="C34" s="883"/>
      <c r="D34" s="875">
        <v>4</v>
      </c>
      <c r="E34" s="309"/>
      <c r="F34" s="309">
        <f>+'[6]Analisi Altre att e pass'!C6+'[6]Analisi Altre att e pass'!C18</f>
        <v>5</v>
      </c>
    </row>
    <row r="35" spans="1:6" ht="18.600000000000001" customHeight="1" x14ac:dyDescent="0.3">
      <c r="A35" s="895" t="s">
        <v>368</v>
      </c>
      <c r="B35" s="879"/>
      <c r="C35" s="883"/>
      <c r="D35" s="875">
        <f>+C36+C39+C37+C38</f>
        <v>402</v>
      </c>
      <c r="E35" s="309"/>
      <c r="F35" s="309">
        <f>+E36+E39+E37+E38</f>
        <v>272</v>
      </c>
    </row>
    <row r="36" spans="1:6" ht="24.6" customHeight="1" x14ac:dyDescent="0.25">
      <c r="A36" s="891" t="s">
        <v>617</v>
      </c>
      <c r="B36" s="887">
        <v>-13</v>
      </c>
      <c r="C36" s="883">
        <v>260</v>
      </c>
      <c r="D36" s="875"/>
      <c r="E36" s="872">
        <v>85</v>
      </c>
      <c r="F36" s="309"/>
    </row>
    <row r="37" spans="1:6" x14ac:dyDescent="0.25">
      <c r="A37" s="891" t="s">
        <v>618</v>
      </c>
      <c r="B37" s="887">
        <v>-13</v>
      </c>
      <c r="C37" s="883">
        <v>50</v>
      </c>
      <c r="D37" s="875"/>
      <c r="E37" s="872">
        <v>57</v>
      </c>
      <c r="F37" s="309"/>
    </row>
    <row r="38" spans="1:6" x14ac:dyDescent="0.25">
      <c r="A38" s="891" t="s">
        <v>619</v>
      </c>
      <c r="B38" s="887">
        <v>-13</v>
      </c>
      <c r="C38" s="883">
        <v>10</v>
      </c>
      <c r="D38" s="875"/>
      <c r="E38" s="872">
        <v>44</v>
      </c>
      <c r="F38" s="309"/>
    </row>
    <row r="39" spans="1:6" x14ac:dyDescent="0.25">
      <c r="A39" s="891" t="s">
        <v>620</v>
      </c>
      <c r="B39" s="887">
        <v>-11</v>
      </c>
      <c r="C39" s="883">
        <v>82</v>
      </c>
      <c r="D39" s="875"/>
      <c r="E39" s="872">
        <v>86</v>
      </c>
      <c r="F39" s="309"/>
    </row>
    <row r="40" spans="1:6" ht="15.6" customHeight="1" x14ac:dyDescent="0.3">
      <c r="A40" s="892" t="s">
        <v>372</v>
      </c>
      <c r="B40" s="896"/>
      <c r="C40" s="897"/>
      <c r="D40" s="898">
        <f>+C41+C42</f>
        <v>-100</v>
      </c>
      <c r="E40" s="873"/>
      <c r="F40" s="874">
        <f>+E41+E42</f>
        <v>233</v>
      </c>
    </row>
    <row r="41" spans="1:6" x14ac:dyDescent="0.25">
      <c r="A41" s="891" t="s">
        <v>621</v>
      </c>
      <c r="B41" s="887">
        <v>-11</v>
      </c>
      <c r="C41" s="883">
        <v>116</v>
      </c>
      <c r="D41" s="875"/>
      <c r="E41" s="872">
        <v>31</v>
      </c>
      <c r="F41" s="308"/>
    </row>
    <row r="42" spans="1:6" ht="14.1" customHeight="1" x14ac:dyDescent="0.25">
      <c r="A42" s="891" t="s">
        <v>622</v>
      </c>
      <c r="B42" s="887">
        <v>-18</v>
      </c>
      <c r="C42" s="883">
        <v>-216</v>
      </c>
      <c r="D42" s="875"/>
      <c r="E42" s="872">
        <v>202</v>
      </c>
      <c r="F42" s="308"/>
    </row>
    <row r="43" spans="1:6" ht="11.55" customHeight="1" x14ac:dyDescent="0.3">
      <c r="A43" s="892" t="s">
        <v>375</v>
      </c>
      <c r="B43" s="879"/>
      <c r="C43" s="883"/>
      <c r="D43" s="875">
        <f>+C44+C46+C45</f>
        <v>-8181</v>
      </c>
      <c r="E43" s="872"/>
      <c r="F43" s="308">
        <f>+E44+E46+E45</f>
        <v>-5158</v>
      </c>
    </row>
    <row r="44" spans="1:6" x14ac:dyDescent="0.25">
      <c r="A44" s="891" t="s">
        <v>376</v>
      </c>
      <c r="B44" s="887">
        <v>-19</v>
      </c>
      <c r="C44" s="883">
        <v>-493</v>
      </c>
      <c r="D44" s="875"/>
      <c r="E44" s="872">
        <f>-1007-10+916</f>
        <v>-101</v>
      </c>
      <c r="F44" s="308"/>
    </row>
    <row r="45" spans="1:6" ht="12" customHeight="1" x14ac:dyDescent="0.25">
      <c r="A45" s="891" t="s">
        <v>623</v>
      </c>
      <c r="B45" s="887">
        <v>-19</v>
      </c>
      <c r="C45" s="883">
        <v>-5571</v>
      </c>
      <c r="D45" s="875"/>
      <c r="E45" s="872">
        <v>-3427</v>
      </c>
      <c r="F45" s="308"/>
    </row>
    <row r="46" spans="1:6" x14ac:dyDescent="0.25">
      <c r="A46" s="891" t="s">
        <v>624</v>
      </c>
      <c r="B46" s="887">
        <v>-18</v>
      </c>
      <c r="C46" s="883">
        <v>-2117</v>
      </c>
      <c r="D46" s="875"/>
      <c r="E46" s="872">
        <v>-1630</v>
      </c>
      <c r="F46" s="308"/>
    </row>
    <row r="47" spans="1:6" ht="18.600000000000001" customHeight="1" x14ac:dyDescent="0.25">
      <c r="A47" s="899" t="s">
        <v>625</v>
      </c>
      <c r="B47" s="885"/>
      <c r="C47" s="883"/>
      <c r="D47" s="875">
        <f>+D18+D19+D20+D25+D26+D30+D33+D34+D35+D40+D43</f>
        <v>-2155</v>
      </c>
      <c r="E47" s="872"/>
      <c r="F47" s="308">
        <v>-26</v>
      </c>
    </row>
    <row r="48" spans="1:6" ht="14.1" customHeight="1" x14ac:dyDescent="0.25">
      <c r="A48" s="891" t="s">
        <v>626</v>
      </c>
      <c r="B48" s="885"/>
      <c r="C48" s="883"/>
      <c r="D48" s="875">
        <v>-27</v>
      </c>
      <c r="E48" s="309"/>
      <c r="F48" s="308">
        <v>-27</v>
      </c>
    </row>
    <row r="49" spans="1:6" ht="19.05" customHeight="1" x14ac:dyDescent="0.25">
      <c r="A49" s="891" t="s">
        <v>627</v>
      </c>
      <c r="B49" s="887">
        <v>-15</v>
      </c>
      <c r="C49" s="883"/>
      <c r="D49" s="875">
        <v>67</v>
      </c>
      <c r="E49" s="309"/>
      <c r="F49" s="308">
        <f>+F50+F51</f>
        <v>85</v>
      </c>
    </row>
    <row r="50" spans="1:6" ht="17.55" customHeight="1" x14ac:dyDescent="0.25">
      <c r="A50" s="900" t="s">
        <v>628</v>
      </c>
      <c r="B50" s="885"/>
      <c r="C50" s="883"/>
      <c r="D50" s="875">
        <v>84</v>
      </c>
      <c r="E50" s="309"/>
      <c r="F50" s="308">
        <v>111</v>
      </c>
    </row>
    <row r="51" spans="1:6" ht="16.05" customHeight="1" x14ac:dyDescent="0.25">
      <c r="A51" s="900" t="s">
        <v>629</v>
      </c>
      <c r="B51" s="885"/>
      <c r="C51" s="883"/>
      <c r="D51" s="875">
        <v>-17</v>
      </c>
      <c r="E51" s="309"/>
      <c r="F51" s="308">
        <v>-26</v>
      </c>
    </row>
    <row r="52" spans="1:6" ht="15.6" customHeight="1" x14ac:dyDescent="0.25">
      <c r="A52" s="899" t="s">
        <v>240</v>
      </c>
      <c r="B52" s="885"/>
      <c r="C52" s="883"/>
      <c r="D52" s="875">
        <f>+D47+D48+D16+D49</f>
        <v>19447</v>
      </c>
      <c r="E52" s="309"/>
      <c r="F52" s="309">
        <f>+F47+F48+F16+F49</f>
        <v>22289</v>
      </c>
    </row>
    <row r="53" spans="1:6" x14ac:dyDescent="0.25">
      <c r="A53" s="901"/>
      <c r="B53" s="902"/>
      <c r="C53" s="903"/>
      <c r="D53" s="904"/>
      <c r="E53" s="905"/>
      <c r="F53" s="905"/>
    </row>
    <row r="54" spans="1:6" ht="15.6" thickBot="1" x14ac:dyDescent="0.35">
      <c r="A54" s="1031" t="s">
        <v>339</v>
      </c>
      <c r="B54" s="1031"/>
      <c r="C54" s="1031"/>
      <c r="D54" s="1031"/>
      <c r="E54" s="1031"/>
      <c r="F54" s="1031"/>
    </row>
    <row r="55" spans="1:6" x14ac:dyDescent="0.25">
      <c r="A55" s="876" t="s">
        <v>30</v>
      </c>
      <c r="B55" s="877"/>
      <c r="C55" s="827"/>
      <c r="D55" s="827"/>
      <c r="E55" s="827"/>
      <c r="F55" s="827"/>
    </row>
    <row r="56" spans="1:6" x14ac:dyDescent="0.25">
      <c r="A56" s="878"/>
      <c r="B56" s="879"/>
      <c r="C56" s="1029" t="str">
        <f>+C3</f>
        <v>31.12.2022</v>
      </c>
      <c r="D56" s="1029"/>
      <c r="E56" s="1030" t="str">
        <f>+E3</f>
        <v>30.06.2023</v>
      </c>
      <c r="F56" s="1030"/>
    </row>
    <row r="57" spans="1:6" ht="58.05" customHeight="1" x14ac:dyDescent="0.25">
      <c r="A57" s="880" t="s">
        <v>597</v>
      </c>
      <c r="B57" s="881" t="s">
        <v>341</v>
      </c>
      <c r="C57" s="882" t="s">
        <v>598</v>
      </c>
      <c r="D57" s="882" t="s">
        <v>343</v>
      </c>
      <c r="E57" s="871" t="s">
        <v>598</v>
      </c>
      <c r="F57" s="871" t="s">
        <v>343</v>
      </c>
    </row>
    <row r="58" spans="1:6" ht="14.55" customHeight="1" x14ac:dyDescent="0.25">
      <c r="A58" s="899" t="s">
        <v>240</v>
      </c>
      <c r="B58" s="885"/>
      <c r="C58" s="883"/>
      <c r="D58" s="875">
        <f>+D52</f>
        <v>19447</v>
      </c>
      <c r="E58" s="309"/>
      <c r="F58" s="309">
        <f>+F52</f>
        <v>22289</v>
      </c>
    </row>
    <row r="59" spans="1:6" ht="14.1" customHeight="1" x14ac:dyDescent="0.25">
      <c r="A59" s="891" t="s">
        <v>49</v>
      </c>
      <c r="B59" s="885"/>
      <c r="C59" s="883"/>
      <c r="D59" s="773">
        <v>7468</v>
      </c>
      <c r="E59" s="309"/>
      <c r="F59" s="872">
        <f>+'[6]SP Legal'!E85</f>
        <v>7614</v>
      </c>
    </row>
    <row r="60" spans="1:6" ht="14.1" customHeight="1" x14ac:dyDescent="0.25">
      <c r="A60" s="891" t="s">
        <v>578</v>
      </c>
      <c r="B60" s="885"/>
      <c r="C60" s="883"/>
      <c r="D60" s="773">
        <v>56</v>
      </c>
      <c r="E60" s="309"/>
      <c r="F60" s="872">
        <f>+'[6]SP Legal'!E86</f>
        <v>66</v>
      </c>
    </row>
    <row r="61" spans="1:6" ht="15" customHeight="1" x14ac:dyDescent="0.25">
      <c r="A61" s="899" t="s">
        <v>630</v>
      </c>
      <c r="B61" s="887">
        <v>-20</v>
      </c>
      <c r="C61" s="883"/>
      <c r="D61" s="875">
        <f>+D59+D60</f>
        <v>7524</v>
      </c>
      <c r="E61" s="309"/>
      <c r="F61" s="309">
        <f>+F60+F59</f>
        <v>7680</v>
      </c>
    </row>
    <row r="62" spans="1:6" ht="15" customHeight="1" x14ac:dyDescent="0.25">
      <c r="A62" s="880" t="s">
        <v>50</v>
      </c>
      <c r="B62" s="885"/>
      <c r="C62" s="883"/>
      <c r="D62" s="875"/>
      <c r="E62" s="309"/>
      <c r="F62" s="309"/>
    </row>
    <row r="63" spans="1:6" ht="13.5" customHeight="1" x14ac:dyDescent="0.3">
      <c r="A63" s="895" t="s">
        <v>384</v>
      </c>
      <c r="B63" s="887">
        <v>-16</v>
      </c>
      <c r="C63" s="883"/>
      <c r="D63" s="875">
        <f>+C64+C65</f>
        <v>13680</v>
      </c>
      <c r="E63" s="309"/>
      <c r="F63" s="309">
        <f>+E64+E65</f>
        <v>15258</v>
      </c>
    </row>
    <row r="64" spans="1:6" ht="16.05" customHeight="1" x14ac:dyDescent="0.25">
      <c r="A64" s="891" t="s">
        <v>631</v>
      </c>
      <c r="B64" s="885"/>
      <c r="C64" s="883">
        <f>+'[6]SP Legal'!C49</f>
        <v>11157</v>
      </c>
      <c r="D64" s="875"/>
      <c r="E64" s="872">
        <f>+'[6]SP Legal'!E49</f>
        <v>10345</v>
      </c>
      <c r="F64" s="309"/>
    </row>
    <row r="65" spans="1:6" ht="14.1" customHeight="1" x14ac:dyDescent="0.25">
      <c r="A65" s="891" t="s">
        <v>632</v>
      </c>
      <c r="B65" s="885"/>
      <c r="C65" s="883">
        <f>+'[6]SP Legal'!C60+'[6]SP Legal'!C59</f>
        <v>2523</v>
      </c>
      <c r="D65" s="875"/>
      <c r="E65" s="872">
        <f>+'[6]SP Legal'!E60+'[6]SP Legal'!E59</f>
        <v>4913</v>
      </c>
      <c r="F65" s="309"/>
    </row>
    <row r="66" spans="1:6" ht="13.05" customHeight="1" x14ac:dyDescent="0.25">
      <c r="A66" s="891" t="s">
        <v>633</v>
      </c>
      <c r="B66" s="885"/>
      <c r="C66" s="883"/>
      <c r="D66" s="875">
        <f>C67+C68</f>
        <v>-1757</v>
      </c>
      <c r="E66" s="872"/>
      <c r="F66" s="309">
        <f>+E67+E68</f>
        <v>-649</v>
      </c>
    </row>
    <row r="67" spans="1:6" ht="15.6" customHeight="1" x14ac:dyDescent="0.25">
      <c r="A67" s="891" t="s">
        <v>634</v>
      </c>
      <c r="B67" s="885"/>
      <c r="C67" s="883">
        <f>-'[6]SP Legal'!C26</f>
        <v>-1757</v>
      </c>
      <c r="D67" s="875"/>
      <c r="E67" s="872">
        <f>-'[6]SP Legal'!E26</f>
        <v>-649</v>
      </c>
      <c r="F67" s="309"/>
    </row>
    <row r="68" spans="1:6" ht="16.5" customHeight="1" x14ac:dyDescent="0.25">
      <c r="A68" s="880" t="s">
        <v>392</v>
      </c>
      <c r="B68" s="885"/>
      <c r="C68" s="883"/>
      <c r="D68" s="875">
        <f>+D63+D66</f>
        <v>11923</v>
      </c>
      <c r="E68" s="309"/>
      <c r="F68" s="309">
        <f>+F63+F66</f>
        <v>14609</v>
      </c>
    </row>
    <row r="69" spans="1:6" ht="12" customHeight="1" x14ac:dyDescent="0.25">
      <c r="A69" s="880" t="s">
        <v>243</v>
      </c>
      <c r="B69" s="885"/>
      <c r="C69" s="883"/>
      <c r="D69" s="875">
        <f>+D61+D68</f>
        <v>19447</v>
      </c>
      <c r="E69" s="309"/>
      <c r="F69" s="309">
        <f>+F61+F68</f>
        <v>22289</v>
      </c>
    </row>
    <row r="70" spans="1:6" ht="10.050000000000001" customHeight="1" x14ac:dyDescent="0.25"/>
  </sheetData>
  <mergeCells count="6">
    <mergeCell ref="A1:F1"/>
    <mergeCell ref="C3:D3"/>
    <mergeCell ref="E3:F3"/>
    <mergeCell ref="A54:F54"/>
    <mergeCell ref="C56:D56"/>
    <mergeCell ref="E56:F56"/>
  </mergeCells>
  <pageMargins left="0.7" right="0.7" top="0.75" bottom="0.75" header="0.3" footer="0.3"/>
  <pageSetup paperSize="9" orientation="portrait" r:id="rId1"/>
  <headerFooter>
    <oddFooter>&amp;L&amp;1#&amp;"Calibri"&amp;10&amp;K000000Internal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1"/>
  <sheetViews>
    <sheetView showGridLines="0" zoomScale="80" zoomScaleNormal="80" workbookViewId="0">
      <selection activeCell="G1" sqref="G1"/>
    </sheetView>
  </sheetViews>
  <sheetFormatPr defaultColWidth="9.44140625" defaultRowHeight="13.8" x14ac:dyDescent="0.25"/>
  <cols>
    <col min="1" max="1" width="45.5546875" style="26" customWidth="1"/>
    <col min="2" max="2" width="9.5546875" style="26" customWidth="1"/>
    <col min="3" max="3" width="9.5546875" style="34" customWidth="1"/>
    <col min="4" max="6" width="9.5546875" style="26" customWidth="1"/>
    <col min="7" max="7" width="3.5546875" style="26" customWidth="1"/>
    <col min="8" max="8" width="56.44140625" style="26" customWidth="1"/>
    <col min="9" max="9" width="14.5546875" style="26" bestFit="1" customWidth="1"/>
    <col min="10" max="10" width="14.44140625" style="26" bestFit="1" customWidth="1"/>
    <col min="11" max="13" width="11" style="26" bestFit="1" customWidth="1"/>
    <col min="14" max="16384" width="9.44140625" style="26"/>
  </cols>
  <sheetData>
    <row r="1" spans="1:9" ht="18.600000000000001" thickBot="1" x14ac:dyDescent="0.4">
      <c r="A1" s="378" t="s">
        <v>3</v>
      </c>
      <c r="B1" s="379"/>
      <c r="C1" s="379"/>
      <c r="D1" s="379"/>
      <c r="E1" s="379"/>
      <c r="F1" s="379"/>
      <c r="G1" s="3" t="s">
        <v>37</v>
      </c>
    </row>
    <row r="2" spans="1:9" ht="14.25" customHeight="1" x14ac:dyDescent="0.25">
      <c r="A2" s="21"/>
      <c r="B2" s="33"/>
      <c r="C2" s="1003" t="s">
        <v>29</v>
      </c>
      <c r="D2" s="1003"/>
      <c r="E2" s="208"/>
      <c r="F2" s="208"/>
      <c r="I2" s="672"/>
    </row>
    <row r="3" spans="1:9" ht="14.25" customHeight="1" x14ac:dyDescent="0.25">
      <c r="A3" s="190"/>
      <c r="B3" s="191"/>
      <c r="C3" s="187">
        <v>2022</v>
      </c>
      <c r="D3" s="188">
        <v>2023</v>
      </c>
      <c r="E3" s="155" t="s">
        <v>52</v>
      </c>
      <c r="F3" s="155" t="s">
        <v>53</v>
      </c>
      <c r="I3" s="673"/>
    </row>
    <row r="4" spans="1:9" ht="14.25" customHeight="1" x14ac:dyDescent="0.25">
      <c r="A4" s="152" t="s">
        <v>54</v>
      </c>
      <c r="B4" s="189" t="s">
        <v>55</v>
      </c>
      <c r="C4" s="599">
        <v>3360.8578090000001</v>
      </c>
      <c r="D4" s="600">
        <v>3360.8578090000001</v>
      </c>
      <c r="E4" s="193"/>
      <c r="F4" s="156"/>
      <c r="I4" s="674"/>
    </row>
    <row r="5" spans="1:9" ht="14.25" customHeight="1" x14ac:dyDescent="0.25">
      <c r="A5" s="152" t="s">
        <v>56</v>
      </c>
      <c r="B5" s="189" t="s">
        <v>55</v>
      </c>
      <c r="C5" s="599">
        <v>3351.7464690000002</v>
      </c>
      <c r="D5" s="600">
        <v>3352.7563719999998</v>
      </c>
      <c r="E5" s="193">
        <f t="shared" ref="E5:E9" si="0">+D5-C5</f>
        <v>1.0099029999996674</v>
      </c>
      <c r="F5" s="156">
        <f t="shared" ref="F5:F9" si="1">+E5/C5*100</f>
        <v>3.0130650075719297E-2</v>
      </c>
      <c r="I5" s="674"/>
    </row>
    <row r="6" spans="1:9" ht="14.25" customHeight="1" x14ac:dyDescent="0.25">
      <c r="A6" s="152" t="s">
        <v>57</v>
      </c>
      <c r="B6" s="189" t="s">
        <v>55</v>
      </c>
      <c r="C6" s="599">
        <v>3320.3156379171273</v>
      </c>
      <c r="D6" s="600">
        <v>3352.7563719999998</v>
      </c>
      <c r="E6" s="193">
        <f t="shared" si="0"/>
        <v>32.440734082872495</v>
      </c>
      <c r="F6" s="156">
        <f t="shared" si="1"/>
        <v>0.9770376560712446</v>
      </c>
      <c r="I6" s="674"/>
    </row>
    <row r="7" spans="1:9" ht="14.25" customHeight="1" x14ac:dyDescent="0.25">
      <c r="A7" s="152" t="s">
        <v>58</v>
      </c>
      <c r="B7" s="189" t="s">
        <v>59</v>
      </c>
      <c r="C7" s="601">
        <v>4.9989999999999997</v>
      </c>
      <c r="D7" s="602">
        <v>4.7869999999999999</v>
      </c>
      <c r="E7" s="195">
        <f t="shared" si="0"/>
        <v>-0.21199999999999974</v>
      </c>
      <c r="F7" s="156">
        <f t="shared" si="1"/>
        <v>-4.2408481696339217</v>
      </c>
      <c r="I7" s="674"/>
    </row>
    <row r="8" spans="1:9" ht="14.25" customHeight="1" x14ac:dyDescent="0.25">
      <c r="A8" s="152" t="s">
        <v>492</v>
      </c>
      <c r="B8" s="189" t="s">
        <v>59</v>
      </c>
      <c r="C8" s="603">
        <v>0.20699999999999999</v>
      </c>
      <c r="D8" s="604">
        <v>0.2081869132601562</v>
      </c>
      <c r="E8" s="195">
        <f t="shared" si="0"/>
        <v>1.1869132601562138E-3</v>
      </c>
      <c r="F8" s="156">
        <f t="shared" si="1"/>
        <v>0.57338804838464441</v>
      </c>
      <c r="I8" s="674"/>
    </row>
    <row r="9" spans="1:9" ht="14.25" customHeight="1" x14ac:dyDescent="0.25">
      <c r="A9" s="152" t="s">
        <v>493</v>
      </c>
      <c r="B9" s="189" t="s">
        <v>59</v>
      </c>
      <c r="C9" s="603">
        <v>0.19500000000000001</v>
      </c>
      <c r="D9" s="604">
        <v>0.18522073514979512</v>
      </c>
      <c r="E9" s="195">
        <f t="shared" si="0"/>
        <v>-9.7792648502048884E-3</v>
      </c>
      <c r="F9" s="156">
        <f t="shared" si="1"/>
        <v>-5.0150076154896865</v>
      </c>
      <c r="I9" s="674"/>
    </row>
    <row r="10" spans="1:9" ht="14.25" customHeight="1" x14ac:dyDescent="0.25">
      <c r="A10" s="151"/>
      <c r="B10" s="490"/>
      <c r="C10" s="491"/>
      <c r="D10" s="494"/>
      <c r="E10" s="492"/>
      <c r="F10" s="493"/>
    </row>
    <row r="11" spans="1:9" ht="14.25" customHeight="1" x14ac:dyDescent="0.25">
      <c r="A11" s="24"/>
      <c r="B11" s="24"/>
      <c r="G11" s="158" t="s">
        <v>60</v>
      </c>
      <c r="H11" s="158" t="s">
        <v>61</v>
      </c>
    </row>
    <row r="12" spans="1:9" ht="14.25" customHeight="1" x14ac:dyDescent="0.25">
      <c r="G12" s="158" t="s">
        <v>111</v>
      </c>
      <c r="H12" s="158" t="s">
        <v>42</v>
      </c>
    </row>
    <row r="13" spans="1:9" ht="14.25" customHeight="1" x14ac:dyDescent="0.25">
      <c r="G13" s="158"/>
      <c r="H13" s="158"/>
    </row>
    <row r="14" spans="1:9" ht="14.25" customHeight="1" x14ac:dyDescent="0.25">
      <c r="G14" s="158"/>
      <c r="H14" s="158"/>
    </row>
    <row r="15" spans="1:9" ht="14.25" customHeight="1" x14ac:dyDescent="0.25">
      <c r="H15" s="110"/>
      <c r="I15" s="110"/>
    </row>
    <row r="18" spans="8:10" x14ac:dyDescent="0.25">
      <c r="H18" s="477"/>
    </row>
    <row r="19" spans="8:10" x14ac:dyDescent="0.25">
      <c r="H19" s="645"/>
      <c r="I19" s="648"/>
      <c r="J19" s="648"/>
    </row>
    <row r="20" spans="8:10" x14ac:dyDescent="0.25">
      <c r="H20" s="646"/>
      <c r="I20" s="649"/>
      <c r="J20" s="649"/>
    </row>
    <row r="21" spans="8:10" x14ac:dyDescent="0.25">
      <c r="H21" s="647"/>
      <c r="I21" s="650"/>
      <c r="J21" s="650"/>
    </row>
  </sheetData>
  <mergeCells count="1">
    <mergeCell ref="C2:D2"/>
  </mergeCells>
  <conditionalFormatting sqref="I4:I9">
    <cfRule type="cellIs" dxfId="395" priority="1" operator="notEqual">
      <formula>0</formula>
    </cfRule>
    <cfRule type="cellIs" dxfId="394" priority="2" operator="greaterThan">
      <formula>0</formula>
    </cfRule>
    <cfRule type="cellIs" dxfId="393" priority="3" operator="notEqual">
      <formula>0</formula>
    </cfRule>
  </conditionalFormatting>
  <hyperlinks>
    <hyperlink ref="G1" location="Indice!A1" display="Indice" xr:uid="{00000000-0004-0000-0300-000000000000}"/>
  </hyperlinks>
  <pageMargins left="0.75" right="0.75" top="1" bottom="1" header="0.5" footer="0.5"/>
  <pageSetup paperSize="9" orientation="landscape" horizontalDpi="1200" verticalDpi="1200" r:id="rId1"/>
  <headerFooter alignWithMargins="0">
    <oddFooter>&amp;L&amp;1#&amp;"Calibri"&amp;10&amp;K000000Internal</oddFooter>
  </headerFooter>
  <customProperties>
    <customPr name="_pios_id" r:id="rId2"/>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FEC48-0373-4C57-8228-E7EACEA7BE02}">
  <dimension ref="A1:F66"/>
  <sheetViews>
    <sheetView topLeftCell="A38" workbookViewId="0">
      <selection activeCell="S50" sqref="S50"/>
    </sheetView>
  </sheetViews>
  <sheetFormatPr defaultColWidth="8.77734375" defaultRowHeight="13.2" x14ac:dyDescent="0.25"/>
  <cols>
    <col min="1" max="1" width="45.77734375" style="715" customWidth="1"/>
    <col min="2" max="2" width="8.77734375" style="715"/>
    <col min="3" max="3" width="10.77734375" style="715" bestFit="1" customWidth="1"/>
    <col min="4" max="4" width="10" style="715" bestFit="1" customWidth="1"/>
    <col min="5" max="5" width="11.44140625" style="715" bestFit="1" customWidth="1"/>
    <col min="6" max="6" width="10.44140625" style="715" bestFit="1" customWidth="1"/>
    <col min="7" max="16384" width="8.77734375" style="715"/>
  </cols>
  <sheetData>
    <row r="1" spans="1:6" ht="17.399999999999999" thickBot="1" x14ac:dyDescent="0.4">
      <c r="A1" s="908" t="s">
        <v>635</v>
      </c>
      <c r="B1" s="908"/>
      <c r="C1" s="909"/>
      <c r="D1" s="910"/>
      <c r="E1" s="906"/>
      <c r="F1" s="906"/>
    </row>
    <row r="2" spans="1:6" x14ac:dyDescent="0.25">
      <c r="A2" s="756"/>
      <c r="B2" s="756"/>
      <c r="C2" s="1032" t="s">
        <v>29</v>
      </c>
      <c r="D2" s="1032"/>
      <c r="E2" s="1032"/>
      <c r="F2" s="1032"/>
    </row>
    <row r="3" spans="1:6" x14ac:dyDescent="0.25">
      <c r="A3" s="911" t="s">
        <v>30</v>
      </c>
      <c r="B3" s="911"/>
      <c r="C3" s="1033">
        <v>2022</v>
      </c>
      <c r="D3" s="1033"/>
      <c r="E3" s="1034">
        <v>2023</v>
      </c>
      <c r="F3" s="1034"/>
    </row>
    <row r="4" spans="1:6" ht="55.05" customHeight="1" x14ac:dyDescent="0.25">
      <c r="A4" s="912" t="s">
        <v>636</v>
      </c>
      <c r="B4" s="913"/>
      <c r="C4" s="914" t="s">
        <v>598</v>
      </c>
      <c r="D4" s="915" t="s">
        <v>343</v>
      </c>
      <c r="E4" s="304" t="s">
        <v>598</v>
      </c>
      <c r="F4" s="907" t="s">
        <v>343</v>
      </c>
    </row>
    <row r="5" spans="1:6" x14ac:dyDescent="0.25">
      <c r="A5" s="775" t="s">
        <v>637</v>
      </c>
      <c r="B5" s="775"/>
      <c r="C5" s="762"/>
      <c r="D5" s="765">
        <v>689</v>
      </c>
      <c r="E5" s="166"/>
      <c r="F5" s="516">
        <f>+'[6]Rendiconto finanziario'!D3</f>
        <v>710</v>
      </c>
    </row>
    <row r="6" spans="1:6" ht="13.8" x14ac:dyDescent="0.3">
      <c r="A6" s="772" t="s">
        <v>311</v>
      </c>
      <c r="B6" s="772"/>
      <c r="C6" s="762"/>
      <c r="D6" s="762"/>
      <c r="E6" s="166"/>
      <c r="F6" s="516"/>
    </row>
    <row r="7" spans="1:6" x14ac:dyDescent="0.25">
      <c r="A7" s="761" t="s">
        <v>395</v>
      </c>
      <c r="B7" s="761"/>
      <c r="C7" s="762"/>
      <c r="D7" s="765">
        <f t="shared" ref="D7" si="0">SUM(C8:C13)</f>
        <v>187</v>
      </c>
      <c r="E7" s="516"/>
      <c r="F7" s="516">
        <f>SUM(E8:E13)</f>
        <v>219</v>
      </c>
    </row>
    <row r="8" spans="1:6" ht="27.6" customHeight="1" x14ac:dyDescent="0.25">
      <c r="A8" s="886" t="s">
        <v>572</v>
      </c>
      <c r="B8" s="886"/>
      <c r="C8" s="762">
        <v>432</v>
      </c>
      <c r="D8" s="762"/>
      <c r="E8" s="166">
        <f>+'[6]Rendiconto finanziario'!D5</f>
        <v>455</v>
      </c>
      <c r="F8" s="516"/>
    </row>
    <row r="9" spans="1:6" x14ac:dyDescent="0.25">
      <c r="A9" s="761" t="s">
        <v>397</v>
      </c>
      <c r="B9" s="761"/>
      <c r="C9" s="762"/>
      <c r="D9" s="762"/>
      <c r="E9" s="166"/>
      <c r="F9" s="516"/>
    </row>
    <row r="10" spans="1:6" x14ac:dyDescent="0.25">
      <c r="A10" s="761" t="s">
        <v>573</v>
      </c>
      <c r="B10" s="761"/>
      <c r="C10" s="762">
        <v>-178</v>
      </c>
      <c r="D10" s="762"/>
      <c r="E10" s="166">
        <f>+'[6]Rendiconto finanziario'!D6</f>
        <v>-164</v>
      </c>
      <c r="F10" s="516"/>
    </row>
    <row r="11" spans="1:6" x14ac:dyDescent="0.25">
      <c r="A11" s="774" t="s">
        <v>638</v>
      </c>
      <c r="B11" s="774"/>
      <c r="C11" s="762">
        <f>+'[6]Rendiconto finanziario'!C8+'[6]Rendiconto finanziario'!C9</f>
        <v>-71</v>
      </c>
      <c r="D11" s="762"/>
      <c r="E11" s="166">
        <f>+'[6]Rendiconto finanziario'!D8+'[6]Rendiconto finanziario'!D9</f>
        <v>-73</v>
      </c>
      <c r="F11" s="516"/>
    </row>
    <row r="12" spans="1:6" x14ac:dyDescent="0.25">
      <c r="A12" s="774" t="s">
        <v>639</v>
      </c>
      <c r="B12" s="761"/>
      <c r="C12" s="762">
        <v>1</v>
      </c>
      <c r="D12" s="762"/>
      <c r="E12" s="166">
        <f>+'[6]Rendiconto finanziario'!D22</f>
        <v>-1</v>
      </c>
      <c r="F12" s="516"/>
    </row>
    <row r="13" spans="1:6" x14ac:dyDescent="0.25">
      <c r="A13" s="774" t="s">
        <v>283</v>
      </c>
      <c r="B13" s="774"/>
      <c r="C13" s="762">
        <v>3</v>
      </c>
      <c r="D13" s="762"/>
      <c r="E13" s="166">
        <f>+'[6]Rendiconto finanziario'!D14</f>
        <v>2</v>
      </c>
      <c r="F13" s="516"/>
    </row>
    <row r="14" spans="1:6" x14ac:dyDescent="0.25">
      <c r="A14" s="761" t="s">
        <v>640</v>
      </c>
      <c r="B14" s="761"/>
      <c r="C14" s="762"/>
      <c r="D14" s="765">
        <v>4</v>
      </c>
      <c r="E14" s="166"/>
      <c r="F14" s="516">
        <f>+'[6]Rendiconto finanziario'!D10</f>
        <v>8</v>
      </c>
    </row>
    <row r="15" spans="1:6" x14ac:dyDescent="0.25">
      <c r="A15" s="761" t="s">
        <v>405</v>
      </c>
      <c r="B15" s="761"/>
      <c r="C15" s="762"/>
      <c r="D15" s="765">
        <f t="shared" ref="D15" si="1">SUM(C16:C19)</f>
        <v>258</v>
      </c>
      <c r="E15" s="516"/>
      <c r="F15" s="516">
        <f>SUM(E16:E19)</f>
        <v>258</v>
      </c>
    </row>
    <row r="16" spans="1:6" x14ac:dyDescent="0.25">
      <c r="A16" s="761" t="s">
        <v>406</v>
      </c>
      <c r="B16" s="761"/>
      <c r="C16" s="762">
        <v>0</v>
      </c>
      <c r="D16" s="762"/>
      <c r="E16" s="166">
        <f>+'[6]Rendiconto finanziario'!D7</f>
        <v>-5</v>
      </c>
      <c r="F16" s="516"/>
    </row>
    <row r="17" spans="1:6" x14ac:dyDescent="0.25">
      <c r="A17" s="761" t="s">
        <v>407</v>
      </c>
      <c r="B17" s="761"/>
      <c r="C17" s="762">
        <v>-22</v>
      </c>
      <c r="D17" s="762"/>
      <c r="E17" s="166">
        <f>+'[6]Rendiconto finanziario'!D11</f>
        <v>-39</v>
      </c>
      <c r="F17" s="516"/>
    </row>
    <row r="18" spans="1:6" x14ac:dyDescent="0.25">
      <c r="A18" s="761" t="s">
        <v>408</v>
      </c>
      <c r="B18" s="761"/>
      <c r="C18" s="762">
        <v>81</v>
      </c>
      <c r="D18" s="762"/>
      <c r="E18" s="166">
        <f>+'[6]Rendiconto finanziario'!D12</f>
        <v>99</v>
      </c>
      <c r="F18" s="516"/>
    </row>
    <row r="19" spans="1:6" x14ac:dyDescent="0.25">
      <c r="A19" s="761" t="s">
        <v>409</v>
      </c>
      <c r="B19" s="761"/>
      <c r="C19" s="762">
        <v>199</v>
      </c>
      <c r="D19" s="762"/>
      <c r="E19" s="166">
        <f>+'[6]Rendiconto finanziario'!D13</f>
        <v>203</v>
      </c>
      <c r="F19" s="516"/>
    </row>
    <row r="20" spans="1:6" x14ac:dyDescent="0.25">
      <c r="A20" s="761" t="s">
        <v>641</v>
      </c>
      <c r="B20" s="761"/>
      <c r="C20" s="762"/>
      <c r="D20" s="765">
        <v>1395</v>
      </c>
      <c r="E20" s="516"/>
      <c r="F20" s="516">
        <f>SUM(E21:E25)</f>
        <v>-1887</v>
      </c>
    </row>
    <row r="21" spans="1:6" x14ac:dyDescent="0.25">
      <c r="A21" s="761" t="s">
        <v>411</v>
      </c>
      <c r="B21" s="761"/>
      <c r="C21" s="762">
        <v>-1423</v>
      </c>
      <c r="D21" s="762"/>
      <c r="E21" s="166">
        <f>+'[6]Rendiconto finanziario'!D16</f>
        <v>76</v>
      </c>
      <c r="F21" s="516"/>
    </row>
    <row r="22" spans="1:6" x14ac:dyDescent="0.25">
      <c r="A22" s="761" t="s">
        <v>412</v>
      </c>
      <c r="B22" s="761"/>
      <c r="C22" s="762">
        <v>552</v>
      </c>
      <c r="D22" s="762"/>
      <c r="E22" s="166">
        <f>+'[6]Rendiconto finanziario'!D17</f>
        <v>1131</v>
      </c>
      <c r="F22" s="516"/>
    </row>
    <row r="23" spans="1:6" x14ac:dyDescent="0.25">
      <c r="A23" s="774" t="s">
        <v>574</v>
      </c>
      <c r="B23" s="761"/>
      <c r="C23" s="762">
        <v>-50</v>
      </c>
      <c r="D23" s="762"/>
      <c r="E23" s="166">
        <f>+'[6]Rendiconto finanziario'!D18</f>
        <v>-672</v>
      </c>
      <c r="F23" s="516"/>
    </row>
    <row r="24" spans="1:6" x14ac:dyDescent="0.25">
      <c r="A24" s="761" t="s">
        <v>414</v>
      </c>
      <c r="B24" s="761"/>
      <c r="C24" s="762">
        <v>3</v>
      </c>
      <c r="D24" s="762"/>
      <c r="E24" s="166">
        <f>+'[6]Rendiconto finanziario'!D19</f>
        <v>12</v>
      </c>
      <c r="F24" s="516"/>
    </row>
    <row r="25" spans="1:6" x14ac:dyDescent="0.25">
      <c r="A25" s="761" t="s">
        <v>415</v>
      </c>
      <c r="B25" s="761"/>
      <c r="C25" s="762">
        <v>2313</v>
      </c>
      <c r="D25" s="762"/>
      <c r="E25" s="166">
        <f>+'[6]Rendiconto finanziario'!D20</f>
        <v>-2434</v>
      </c>
      <c r="F25" s="516"/>
    </row>
    <row r="26" spans="1:6" x14ac:dyDescent="0.25">
      <c r="A26" s="761" t="s">
        <v>416</v>
      </c>
      <c r="B26" s="761"/>
      <c r="C26" s="762"/>
      <c r="D26" s="765">
        <f t="shared" ref="D26" si="2">+C27+C28+C29+C30</f>
        <v>-215</v>
      </c>
      <c r="E26" s="516"/>
      <c r="F26" s="516">
        <f>+E27+E28+E29+E30</f>
        <v>-27</v>
      </c>
    </row>
    <row r="27" spans="1:6" x14ac:dyDescent="0.25">
      <c r="A27" s="761" t="s">
        <v>417</v>
      </c>
      <c r="B27" s="761"/>
      <c r="C27" s="762">
        <v>55</v>
      </c>
      <c r="D27" s="762"/>
      <c r="E27" s="166">
        <f>+'[6]Rendiconto finanziario'!D23</f>
        <v>121</v>
      </c>
      <c r="F27" s="516"/>
    </row>
    <row r="28" spans="1:6" x14ac:dyDescent="0.25">
      <c r="A28" s="761" t="s">
        <v>418</v>
      </c>
      <c r="B28" s="761"/>
      <c r="C28" s="762">
        <v>11</v>
      </c>
      <c r="D28" s="762"/>
      <c r="E28" s="166">
        <f>+'[6]Rendiconto finanziario'!D24</f>
        <v>9</v>
      </c>
      <c r="F28" s="516"/>
    </row>
    <row r="29" spans="1:6" x14ac:dyDescent="0.25">
      <c r="A29" s="761" t="s">
        <v>419</v>
      </c>
      <c r="B29" s="761"/>
      <c r="C29" s="762">
        <v>-58</v>
      </c>
      <c r="D29" s="762"/>
      <c r="E29" s="166">
        <f>+'[6]Rendiconto finanziario'!D25</f>
        <v>-88</v>
      </c>
      <c r="F29" s="516"/>
    </row>
    <row r="30" spans="1:6" x14ac:dyDescent="0.25">
      <c r="A30" s="774" t="s">
        <v>420</v>
      </c>
      <c r="B30" s="761"/>
      <c r="C30" s="762">
        <v>-223</v>
      </c>
      <c r="D30" s="762"/>
      <c r="E30" s="166">
        <f>+'[6]Rendiconto finanziario'!D26</f>
        <v>-69</v>
      </c>
      <c r="F30" s="516"/>
    </row>
    <row r="31" spans="1:6" ht="12" customHeight="1" x14ac:dyDescent="0.25">
      <c r="A31" s="916" t="s">
        <v>575</v>
      </c>
      <c r="B31" s="775"/>
      <c r="C31" s="762"/>
      <c r="D31" s="765">
        <f t="shared" ref="D31" si="3">+D5+D7+D14+D15+D20+D26</f>
        <v>2318</v>
      </c>
      <c r="E31" s="516"/>
      <c r="F31" s="516">
        <f>+F5+F7+F14+F15+F20+F26</f>
        <v>-719</v>
      </c>
    </row>
    <row r="32" spans="1:6" x14ac:dyDescent="0.25">
      <c r="A32" s="761" t="s">
        <v>422</v>
      </c>
      <c r="B32" s="761"/>
      <c r="C32" s="762"/>
      <c r="D32" s="765">
        <f t="shared" ref="D32" si="4">+C33+C34</f>
        <v>-515</v>
      </c>
      <c r="E32" s="516"/>
      <c r="F32" s="516">
        <f>+E33+E34</f>
        <v>-735</v>
      </c>
    </row>
    <row r="33" spans="1:6" x14ac:dyDescent="0.25">
      <c r="A33" s="774" t="s">
        <v>423</v>
      </c>
      <c r="B33" s="774"/>
      <c r="C33" s="762">
        <v>-446</v>
      </c>
      <c r="D33" s="762"/>
      <c r="E33" s="166">
        <f>+'[6]Rendiconto finanziario'!D30</f>
        <v>-639</v>
      </c>
      <c r="F33" s="516"/>
    </row>
    <row r="34" spans="1:6" x14ac:dyDescent="0.25">
      <c r="A34" s="761" t="s">
        <v>424</v>
      </c>
      <c r="B34" s="761"/>
      <c r="C34" s="762">
        <v>-69</v>
      </c>
      <c r="D34" s="762"/>
      <c r="E34" s="166">
        <f>+'[6]Rendiconto finanziario'!D31</f>
        <v>-96</v>
      </c>
      <c r="F34" s="516"/>
    </row>
    <row r="35" spans="1:6" x14ac:dyDescent="0.25">
      <c r="A35" s="761" t="s">
        <v>425</v>
      </c>
      <c r="B35" s="761"/>
      <c r="C35" s="762"/>
      <c r="D35" s="765">
        <f t="shared" ref="D35" si="5">+C36</f>
        <v>1</v>
      </c>
      <c r="E35" s="516"/>
      <c r="F35" s="516">
        <f>+E36</f>
        <v>4</v>
      </c>
    </row>
    <row r="36" spans="1:6" x14ac:dyDescent="0.25">
      <c r="A36" s="774" t="s">
        <v>426</v>
      </c>
      <c r="B36" s="761"/>
      <c r="C36" s="762">
        <v>1</v>
      </c>
      <c r="D36" s="762"/>
      <c r="E36" s="166">
        <f>+'[6]Rendiconto finanziario'!D39</f>
        <v>4</v>
      </c>
      <c r="F36" s="516"/>
    </row>
    <row r="37" spans="1:6" x14ac:dyDescent="0.25">
      <c r="A37" s="761" t="s">
        <v>592</v>
      </c>
      <c r="B37" s="761"/>
      <c r="C37" s="762"/>
      <c r="D37" s="765">
        <v>-360</v>
      </c>
      <c r="E37" s="516"/>
      <c r="F37" s="516">
        <f>+'[6]Rendiconto finanziario'!D32</f>
        <v>-10</v>
      </c>
    </row>
    <row r="38" spans="1:6" x14ac:dyDescent="0.25">
      <c r="A38" s="761" t="s">
        <v>642</v>
      </c>
      <c r="B38" s="761"/>
      <c r="C38" s="762"/>
      <c r="D38" s="765">
        <f>+C39+C40</f>
        <v>141</v>
      </c>
      <c r="E38" s="516"/>
      <c r="F38" s="516">
        <f>+E39+E40</f>
        <v>-255</v>
      </c>
    </row>
    <row r="39" spans="1:6" x14ac:dyDescent="0.25">
      <c r="A39" s="761" t="s">
        <v>429</v>
      </c>
      <c r="B39" s="761"/>
      <c r="C39" s="762">
        <v>-11</v>
      </c>
      <c r="D39" s="762"/>
      <c r="E39" s="166">
        <f>+'[6]Rendiconto finanziario'!D34</f>
        <v>-417</v>
      </c>
      <c r="F39" s="516"/>
    </row>
    <row r="40" spans="1:6" x14ac:dyDescent="0.25">
      <c r="A40" s="761" t="s">
        <v>430</v>
      </c>
      <c r="B40" s="761"/>
      <c r="C40" s="762">
        <v>152</v>
      </c>
      <c r="D40" s="762"/>
      <c r="E40" s="166">
        <f>+'[6]Rendiconto finanziario'!D41</f>
        <v>162</v>
      </c>
      <c r="F40" s="516"/>
    </row>
    <row r="41" spans="1:6" x14ac:dyDescent="0.25">
      <c r="A41" s="761" t="s">
        <v>643</v>
      </c>
      <c r="B41" s="761"/>
      <c r="C41" s="762"/>
      <c r="D41" s="765">
        <f t="shared" ref="D41" si="6">+C42+C44+C43+C45</f>
        <v>196</v>
      </c>
      <c r="E41" s="516"/>
      <c r="F41" s="516">
        <f>+E42+E44+E43+E45</f>
        <v>21</v>
      </c>
    </row>
    <row r="42" spans="1:6" x14ac:dyDescent="0.25">
      <c r="A42" s="774" t="s">
        <v>433</v>
      </c>
      <c r="B42" s="774"/>
      <c r="C42" s="762">
        <v>-2</v>
      </c>
      <c r="D42" s="762"/>
      <c r="E42" s="166">
        <f>+'[6]Rendiconto finanziario'!D33</f>
        <v>-1</v>
      </c>
      <c r="F42" s="516"/>
    </row>
    <row r="43" spans="1:6" x14ac:dyDescent="0.25">
      <c r="A43" s="774" t="s">
        <v>644</v>
      </c>
      <c r="B43" s="774"/>
      <c r="C43" s="762"/>
      <c r="D43" s="762"/>
      <c r="E43" s="166"/>
      <c r="F43" s="516"/>
    </row>
    <row r="44" spans="1:6" x14ac:dyDescent="0.25">
      <c r="A44" s="774" t="s">
        <v>434</v>
      </c>
      <c r="B44" s="774"/>
      <c r="C44" s="762">
        <v>198</v>
      </c>
      <c r="D44" s="762"/>
      <c r="E44" s="166">
        <f>+'[6]Rendiconto finanziario'!D42</f>
        <v>22</v>
      </c>
      <c r="F44" s="516"/>
    </row>
    <row r="45" spans="1:6" x14ac:dyDescent="0.25">
      <c r="A45" s="774" t="s">
        <v>645</v>
      </c>
      <c r="B45" s="774"/>
      <c r="C45" s="762">
        <v>0</v>
      </c>
      <c r="D45" s="762"/>
      <c r="E45" s="166">
        <f>+'[6]Rendiconto finanziario'!D35</f>
        <v>0</v>
      </c>
      <c r="F45" s="516"/>
    </row>
    <row r="46" spans="1:6" x14ac:dyDescent="0.25">
      <c r="A46" s="761" t="s">
        <v>435</v>
      </c>
      <c r="B46" s="761"/>
      <c r="C46" s="762"/>
      <c r="D46" s="765">
        <f t="shared" ref="D46" si="7">+C47</f>
        <v>-32</v>
      </c>
      <c r="E46" s="516"/>
      <c r="F46" s="516">
        <f>+E47</f>
        <v>-49</v>
      </c>
    </row>
    <row r="47" spans="1:6" x14ac:dyDescent="0.25">
      <c r="A47" s="774" t="s">
        <v>437</v>
      </c>
      <c r="B47" s="774"/>
      <c r="C47" s="762">
        <v>-32</v>
      </c>
      <c r="D47" s="762"/>
      <c r="E47" s="166">
        <f>+'[6]Rendiconto finanziario'!D36</f>
        <v>-49</v>
      </c>
      <c r="F47" s="166"/>
    </row>
    <row r="48" spans="1:6" x14ac:dyDescent="0.25">
      <c r="A48" s="775" t="s">
        <v>646</v>
      </c>
      <c r="B48" s="917"/>
      <c r="C48" s="762"/>
      <c r="D48" s="765">
        <f t="shared" ref="D48" si="8">+D55</f>
        <v>1749</v>
      </c>
      <c r="E48" s="516"/>
      <c r="F48" s="516">
        <f>+F55</f>
        <v>-1743</v>
      </c>
    </row>
    <row r="49" spans="1:6" x14ac:dyDescent="0.25">
      <c r="A49" s="758"/>
      <c r="B49" s="758"/>
      <c r="C49" s="758"/>
      <c r="D49" s="758"/>
      <c r="E49" s="758"/>
      <c r="F49" s="758"/>
    </row>
    <row r="50" spans="1:6" x14ac:dyDescent="0.25">
      <c r="A50" s="756"/>
      <c r="B50" s="756"/>
      <c r="C50" s="756"/>
      <c r="D50" s="756"/>
      <c r="E50" s="756"/>
      <c r="F50" s="756"/>
    </row>
    <row r="51" spans="1:6" ht="13.8" thickBot="1" x14ac:dyDescent="0.3">
      <c r="A51" s="908" t="s">
        <v>26</v>
      </c>
      <c r="B51" s="908"/>
      <c r="C51" s="918"/>
      <c r="D51" s="918"/>
      <c r="E51" s="918"/>
      <c r="F51" s="918"/>
    </row>
    <row r="52" spans="1:6" x14ac:dyDescent="0.25">
      <c r="A52" s="756"/>
      <c r="B52" s="756"/>
      <c r="C52" s="1032" t="s">
        <v>29</v>
      </c>
      <c r="D52" s="1032"/>
      <c r="E52" s="1032"/>
      <c r="F52" s="1032"/>
    </row>
    <row r="53" spans="1:6" ht="14.1" customHeight="1" x14ac:dyDescent="0.25">
      <c r="A53" s="911" t="s">
        <v>30</v>
      </c>
      <c r="B53" s="911"/>
      <c r="C53" s="1035">
        <f>+C3</f>
        <v>2022</v>
      </c>
      <c r="D53" s="1035"/>
      <c r="E53" s="1034">
        <f>+E3</f>
        <v>2023</v>
      </c>
      <c r="F53" s="1034"/>
    </row>
    <row r="54" spans="1:6" ht="44.1" customHeight="1" x14ac:dyDescent="0.25">
      <c r="A54" s="912" t="s">
        <v>636</v>
      </c>
      <c r="B54" s="913"/>
      <c r="C54" s="914" t="s">
        <v>598</v>
      </c>
      <c r="D54" s="915" t="s">
        <v>343</v>
      </c>
      <c r="E54" s="304" t="s">
        <v>598</v>
      </c>
      <c r="F54" s="907" t="s">
        <v>343</v>
      </c>
    </row>
    <row r="55" spans="1:6" ht="14.1" customHeight="1" x14ac:dyDescent="0.25">
      <c r="A55" s="775" t="s">
        <v>646</v>
      </c>
      <c r="B55" s="917"/>
      <c r="C55" s="762"/>
      <c r="D55" s="765">
        <f>+D31+D32+D35+D37+D38+D41+D46</f>
        <v>1749</v>
      </c>
      <c r="E55" s="516"/>
      <c r="F55" s="516">
        <f>+F31+F32+F35+F37+F38+F41+F46</f>
        <v>-1743</v>
      </c>
    </row>
    <row r="56" spans="1:6" ht="14.1" customHeight="1" x14ac:dyDescent="0.25">
      <c r="A56" s="761" t="s">
        <v>647</v>
      </c>
      <c r="B56" s="761"/>
      <c r="C56" s="762"/>
      <c r="D56" s="765"/>
      <c r="E56" s="166"/>
      <c r="F56" s="516"/>
    </row>
    <row r="57" spans="1:6" ht="14.1" customHeight="1" x14ac:dyDescent="0.25">
      <c r="A57" s="761" t="s">
        <v>442</v>
      </c>
      <c r="B57" s="761"/>
      <c r="C57" s="762"/>
      <c r="D57" s="765">
        <f t="shared" ref="D57" si="9">SUM(C58:C61)</f>
        <v>-371</v>
      </c>
      <c r="E57" s="516"/>
      <c r="F57" s="516">
        <f>SUM(E58:E61)</f>
        <v>1550</v>
      </c>
    </row>
    <row r="58" spans="1:6" ht="14.1" customHeight="1" x14ac:dyDescent="0.25">
      <c r="A58" s="761" t="s">
        <v>443</v>
      </c>
      <c r="B58" s="761"/>
      <c r="C58" s="762">
        <v>2318</v>
      </c>
      <c r="D58" s="762"/>
      <c r="E58" s="166">
        <f>+'[6]Rendiconto finanziario'!D46</f>
        <v>302</v>
      </c>
      <c r="F58" s="516"/>
    </row>
    <row r="59" spans="1:6" ht="14.1" customHeight="1" x14ac:dyDescent="0.25">
      <c r="A59" s="774" t="s">
        <v>444</v>
      </c>
      <c r="B59" s="761"/>
      <c r="C59" s="762">
        <v>-1979</v>
      </c>
      <c r="D59" s="762"/>
      <c r="E59" s="166">
        <f>+'[6]Rendiconto finanziario'!D47</f>
        <v>-376</v>
      </c>
      <c r="F59" s="516"/>
    </row>
    <row r="60" spans="1:6" ht="14.1" customHeight="1" x14ac:dyDescent="0.25">
      <c r="A60" s="774" t="s">
        <v>648</v>
      </c>
      <c r="B60" s="761"/>
      <c r="C60" s="762">
        <v>-706</v>
      </c>
      <c r="D60" s="762"/>
      <c r="E60" s="166">
        <f>+'[6]Rendiconto finanziario'!D48</f>
        <v>1632</v>
      </c>
      <c r="F60" s="516"/>
    </row>
    <row r="61" spans="1:6" ht="14.1" customHeight="1" x14ac:dyDescent="0.25">
      <c r="A61" s="919" t="s">
        <v>446</v>
      </c>
      <c r="B61" s="919"/>
      <c r="C61" s="762">
        <v>-4</v>
      </c>
      <c r="D61" s="762"/>
      <c r="E61" s="166">
        <f>+'[6]Rendiconto finanziario'!D49</f>
        <v>-8</v>
      </c>
      <c r="F61" s="516"/>
    </row>
    <row r="62" spans="1:6" ht="14.1" customHeight="1" x14ac:dyDescent="0.25">
      <c r="A62" s="761" t="s">
        <v>649</v>
      </c>
      <c r="B62" s="761"/>
      <c r="C62" s="762"/>
      <c r="D62" s="765">
        <f>+C63+C64</f>
        <v>-844</v>
      </c>
      <c r="E62" s="516"/>
      <c r="F62" s="516">
        <f>+E63+E64</f>
        <v>-919</v>
      </c>
    </row>
    <row r="63" spans="1:6" ht="14.1" customHeight="1" x14ac:dyDescent="0.25">
      <c r="A63" s="761" t="s">
        <v>448</v>
      </c>
      <c r="B63" s="761"/>
      <c r="C63" s="762">
        <v>-846</v>
      </c>
      <c r="D63" s="762"/>
      <c r="E63" s="166">
        <f>+'[6]Rendiconto finanziario'!D51</f>
        <v>-919</v>
      </c>
      <c r="F63" s="516"/>
    </row>
    <row r="64" spans="1:6" ht="14.1" customHeight="1" x14ac:dyDescent="0.25">
      <c r="A64" s="886" t="s">
        <v>650</v>
      </c>
      <c r="B64" s="774"/>
      <c r="C64" s="762">
        <v>2</v>
      </c>
      <c r="D64" s="762"/>
      <c r="E64" s="166"/>
      <c r="F64" s="516"/>
    </row>
    <row r="65" spans="1:6" ht="14.1" customHeight="1" x14ac:dyDescent="0.25">
      <c r="A65" s="886" t="s">
        <v>576</v>
      </c>
      <c r="B65" s="774"/>
      <c r="C65" s="762"/>
      <c r="D65" s="762"/>
      <c r="E65" s="516"/>
      <c r="F65" s="516">
        <f>+'[6]Rendiconto finanziario'!D56</f>
        <v>4</v>
      </c>
    </row>
    <row r="66" spans="1:6" ht="14.1" customHeight="1" x14ac:dyDescent="0.25">
      <c r="A66" s="916" t="s">
        <v>577</v>
      </c>
      <c r="B66" s="775"/>
      <c r="C66" s="762"/>
      <c r="D66" s="765">
        <f>+D55+D56+D57+D62</f>
        <v>534</v>
      </c>
      <c r="E66" s="516"/>
      <c r="F66" s="516">
        <f>+F55+F56+F57+F62+F65</f>
        <v>-1108</v>
      </c>
    </row>
  </sheetData>
  <mergeCells count="6">
    <mergeCell ref="C2:F2"/>
    <mergeCell ref="C3:D3"/>
    <mergeCell ref="E3:F3"/>
    <mergeCell ref="C52:F52"/>
    <mergeCell ref="C53:D53"/>
    <mergeCell ref="E53:F53"/>
  </mergeCells>
  <pageMargins left="0.7" right="0.7" top="0.75" bottom="0.75" header="0.3" footer="0.3"/>
  <pageSetup paperSize="9" orientation="portrait" r:id="rId1"/>
  <headerFooter>
    <oddFooter>&amp;L&amp;1#&amp;"Calibri"&amp;10&amp;K000000Internal</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FF00"/>
    <pageSetUpPr fitToPage="1"/>
  </sheetPr>
  <dimension ref="A1:O26"/>
  <sheetViews>
    <sheetView showGridLines="0" zoomScaleNormal="100" workbookViewId="0">
      <selection activeCell="C14" sqref="C14"/>
    </sheetView>
  </sheetViews>
  <sheetFormatPr defaultColWidth="7.5546875" defaultRowHeight="11.4" x14ac:dyDescent="0.25"/>
  <cols>
    <col min="1" max="1" width="63.5546875" style="91" customWidth="1"/>
    <col min="2" max="2" width="11.44140625" style="92" bestFit="1" customWidth="1"/>
    <col min="3" max="3" width="8.5546875" style="91" bestFit="1" customWidth="1"/>
    <col min="4" max="4" width="9.5546875" style="92" customWidth="1"/>
    <col min="5" max="5" width="7.5546875" style="91"/>
    <col min="6" max="6" width="3.5546875" style="91" customWidth="1"/>
    <col min="7" max="7" width="87.5546875" style="91" customWidth="1"/>
    <col min="8" max="16384" width="7.5546875" style="91"/>
  </cols>
  <sheetData>
    <row r="1" spans="1:15" s="90" customFormat="1" ht="18.600000000000001" thickBot="1" x14ac:dyDescent="0.4">
      <c r="A1" s="378" t="s">
        <v>225</v>
      </c>
      <c r="B1" s="379"/>
      <c r="C1" s="379"/>
      <c r="D1" s="379"/>
      <c r="E1" s="19"/>
    </row>
    <row r="2" spans="1:15" ht="14.25" customHeight="1" x14ac:dyDescent="0.25">
      <c r="A2" s="151" t="s">
        <v>30</v>
      </c>
      <c r="B2" s="163" t="s">
        <v>226</v>
      </c>
      <c r="C2" s="165" t="s">
        <v>227</v>
      </c>
      <c r="D2" s="163" t="s">
        <v>228</v>
      </c>
    </row>
    <row r="3" spans="1:15" ht="14.25" customHeight="1" x14ac:dyDescent="0.25">
      <c r="A3" s="157" t="s">
        <v>229</v>
      </c>
      <c r="B3" s="164">
        <v>19311</v>
      </c>
      <c r="C3" s="516">
        <f>+C4+C6+C7+C8+C9+C10</f>
        <v>19773</v>
      </c>
      <c r="D3" s="164">
        <f t="shared" ref="D3:D12" si="0">+C3-B3</f>
        <v>462</v>
      </c>
    </row>
    <row r="4" spans="1:15" ht="14.25" customHeight="1" x14ac:dyDescent="0.25">
      <c r="A4" s="152" t="s">
        <v>230</v>
      </c>
      <c r="B4" s="515">
        <v>16439</v>
      </c>
      <c r="C4" s="166">
        <v>16469</v>
      </c>
      <c r="D4" s="515">
        <f t="shared" si="0"/>
        <v>30</v>
      </c>
    </row>
    <row r="5" spans="1:15" s="369" customFormat="1" ht="14.25" customHeight="1" x14ac:dyDescent="0.3">
      <c r="A5" s="162" t="s">
        <v>231</v>
      </c>
      <c r="B5" s="177">
        <v>21</v>
      </c>
      <c r="C5" s="368">
        <v>19</v>
      </c>
      <c r="D5" s="177">
        <f t="shared" si="0"/>
        <v>-2</v>
      </c>
    </row>
    <row r="6" spans="1:15" ht="14.25" customHeight="1" x14ac:dyDescent="0.25">
      <c r="A6" s="152" t="s">
        <v>232</v>
      </c>
      <c r="B6" s="515">
        <v>363</v>
      </c>
      <c r="C6" s="166">
        <v>363</v>
      </c>
      <c r="D6" s="515"/>
    </row>
    <row r="7" spans="1:15" ht="14.25" customHeight="1" x14ac:dyDescent="0.25">
      <c r="A7" s="152" t="s">
        <v>233</v>
      </c>
      <c r="B7" s="515">
        <v>990</v>
      </c>
      <c r="C7" s="166">
        <v>1031</v>
      </c>
      <c r="D7" s="515">
        <f t="shared" si="0"/>
        <v>41</v>
      </c>
    </row>
    <row r="8" spans="1:15" ht="14.25" customHeight="1" x14ac:dyDescent="0.25">
      <c r="A8" s="152" t="s">
        <v>234</v>
      </c>
      <c r="B8" s="515">
        <v>1828</v>
      </c>
      <c r="C8" s="166">
        <f>1857-13</f>
        <v>1844</v>
      </c>
      <c r="D8" s="515">
        <f t="shared" si="0"/>
        <v>16</v>
      </c>
    </row>
    <row r="9" spans="1:15" ht="14.25" customHeight="1" x14ac:dyDescent="0.25">
      <c r="A9" s="152" t="s">
        <v>235</v>
      </c>
      <c r="B9" s="515">
        <v>3</v>
      </c>
      <c r="C9" s="166">
        <v>318</v>
      </c>
      <c r="D9" s="515">
        <f t="shared" si="0"/>
        <v>315</v>
      </c>
    </row>
    <row r="10" spans="1:15" ht="14.25" customHeight="1" x14ac:dyDescent="0.25">
      <c r="A10" s="152" t="s">
        <v>236</v>
      </c>
      <c r="B10" s="515">
        <v>-312</v>
      </c>
      <c r="C10" s="166">
        <v>-252</v>
      </c>
      <c r="D10" s="515">
        <f t="shared" si="0"/>
        <v>60</v>
      </c>
    </row>
    <row r="11" spans="1:15" ht="14.25" customHeight="1" x14ac:dyDescent="0.25">
      <c r="A11" s="157" t="s">
        <v>237</v>
      </c>
      <c r="B11" s="164">
        <v>-1094</v>
      </c>
      <c r="C11" s="516">
        <f>-622+4</f>
        <v>-618</v>
      </c>
      <c r="D11" s="164">
        <f t="shared" si="0"/>
        <v>476</v>
      </c>
      <c r="O11" s="10"/>
    </row>
    <row r="12" spans="1:15" ht="14.25" customHeight="1" x14ac:dyDescent="0.25">
      <c r="A12" s="157" t="s">
        <v>238</v>
      </c>
      <c r="B12" s="164">
        <v>-46</v>
      </c>
      <c r="C12" s="516">
        <v>-43</v>
      </c>
      <c r="D12" s="164">
        <f t="shared" si="0"/>
        <v>3</v>
      </c>
    </row>
    <row r="13" spans="1:15" ht="14.25" customHeight="1" x14ac:dyDescent="0.25">
      <c r="A13" s="157" t="s">
        <v>239</v>
      </c>
      <c r="B13" s="164">
        <v>10</v>
      </c>
      <c r="C13" s="516"/>
      <c r="D13" s="164"/>
    </row>
    <row r="14" spans="1:15" ht="14.25" customHeight="1" x14ac:dyDescent="0.25">
      <c r="A14" s="157" t="s">
        <v>240</v>
      </c>
      <c r="B14" s="164">
        <v>18181</v>
      </c>
      <c r="C14" s="516">
        <f>+C12+C11+C3</f>
        <v>19112</v>
      </c>
      <c r="D14" s="164">
        <f t="shared" ref="D14:D20" si="1">+C14-B14</f>
        <v>931</v>
      </c>
    </row>
    <row r="15" spans="1:15" ht="14.25" customHeight="1" x14ac:dyDescent="0.25">
      <c r="A15" s="245" t="s">
        <v>241</v>
      </c>
      <c r="B15" s="164">
        <v>6258</v>
      </c>
      <c r="C15" s="516">
        <f>+C16+C17</f>
        <v>6224</v>
      </c>
      <c r="D15" s="164">
        <f t="shared" si="1"/>
        <v>-34</v>
      </c>
    </row>
    <row r="16" spans="1:15" ht="14.25" customHeight="1" x14ac:dyDescent="0.25">
      <c r="A16" s="160" t="s">
        <v>152</v>
      </c>
      <c r="B16" s="515">
        <v>6255</v>
      </c>
      <c r="C16" s="166">
        <f>6230-13+4</f>
        <v>6221</v>
      </c>
      <c r="D16" s="515">
        <f t="shared" si="1"/>
        <v>-34</v>
      </c>
    </row>
    <row r="17" spans="1:7" ht="14.25" customHeight="1" x14ac:dyDescent="0.25">
      <c r="A17" s="160" t="s">
        <v>153</v>
      </c>
      <c r="B17" s="515">
        <v>3</v>
      </c>
      <c r="C17" s="166">
        <v>3</v>
      </c>
      <c r="D17" s="515"/>
    </row>
    <row r="18" spans="1:7" ht="14.25" customHeight="1" x14ac:dyDescent="0.25">
      <c r="A18" s="245" t="s">
        <v>24</v>
      </c>
      <c r="B18" s="164">
        <v>11923</v>
      </c>
      <c r="C18" s="516">
        <v>12888</v>
      </c>
      <c r="D18" s="164">
        <f t="shared" si="1"/>
        <v>965</v>
      </c>
    </row>
    <row r="19" spans="1:7" ht="14.25" customHeight="1" x14ac:dyDescent="0.3">
      <c r="A19" s="162" t="s">
        <v>242</v>
      </c>
      <c r="B19" s="177">
        <v>21</v>
      </c>
      <c r="C19" s="368">
        <v>19</v>
      </c>
      <c r="D19" s="177">
        <f t="shared" si="1"/>
        <v>-2</v>
      </c>
    </row>
    <row r="20" spans="1:7" ht="14.25" customHeight="1" x14ac:dyDescent="0.25">
      <c r="A20" s="157" t="s">
        <v>243</v>
      </c>
      <c r="B20" s="164">
        <v>18181</v>
      </c>
      <c r="C20" s="516">
        <f>+C18+C15</f>
        <v>19112</v>
      </c>
      <c r="D20" s="164">
        <f t="shared" si="1"/>
        <v>931</v>
      </c>
    </row>
    <row r="21" spans="1:7" x14ac:dyDescent="0.25">
      <c r="B21" s="387"/>
    </row>
    <row r="22" spans="1:7" ht="22.8" x14ac:dyDescent="0.25">
      <c r="F22" s="158" t="s">
        <v>60</v>
      </c>
      <c r="G22" s="167" t="s">
        <v>244</v>
      </c>
    </row>
    <row r="23" spans="1:7" ht="89.25" customHeight="1" x14ac:dyDescent="0.25">
      <c r="F23" s="158"/>
      <c r="G23" s="356"/>
    </row>
    <row r="26" spans="1:7" ht="13.8" x14ac:dyDescent="0.25">
      <c r="A26" s="25" t="s">
        <v>37</v>
      </c>
      <c r="C26" s="16"/>
    </row>
  </sheetData>
  <hyperlinks>
    <hyperlink ref="A26" location="Indice!A1" display="Indice" xr:uid="{00000000-0004-0000-1B00-000000000000}"/>
  </hyperlinks>
  <pageMargins left="0.75" right="0.75" top="1" bottom="1" header="0.5" footer="0.5"/>
  <pageSetup paperSize="9" scale="69" orientation="landscape" r:id="rId1"/>
  <headerFooter alignWithMargins="0">
    <oddFooter>&amp;L&amp;1#&amp;"Calibri"&amp;10&amp;K000000Internal</oddFooter>
  </headerFooter>
  <customProperties>
    <customPr name="_pios_id" r:id="rId2"/>
  </customPropertie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FF00"/>
    <pageSetUpPr fitToPage="1"/>
  </sheetPr>
  <dimension ref="A1:O37"/>
  <sheetViews>
    <sheetView showGridLines="0" zoomScaleNormal="100" workbookViewId="0">
      <selection activeCell="C14" sqref="C14"/>
    </sheetView>
  </sheetViews>
  <sheetFormatPr defaultRowHeight="11.4" outlineLevelRow="2" x14ac:dyDescent="0.25"/>
  <cols>
    <col min="1" max="1" width="72.5546875" style="20" customWidth="1"/>
    <col min="2" max="3" width="9.5546875" style="20" customWidth="1"/>
    <col min="4" max="4" width="9.44140625" style="20"/>
    <col min="5" max="5" width="4.5546875" style="52" customWidth="1"/>
    <col min="6" max="6" width="87.5546875" style="52" customWidth="1"/>
    <col min="7" max="248" width="9.44140625" style="20"/>
    <col min="249" max="249" width="83.44140625" style="20" customWidth="1"/>
    <col min="250" max="251" width="10.44140625" style="20" customWidth="1"/>
    <col min="252" max="504" width="9.44140625" style="20"/>
    <col min="505" max="505" width="83.44140625" style="20" customWidth="1"/>
    <col min="506" max="507" width="10.44140625" style="20" customWidth="1"/>
    <col min="508" max="760" width="9.44140625" style="20"/>
    <col min="761" max="761" width="83.44140625" style="20" customWidth="1"/>
    <col min="762" max="763" width="10.44140625" style="20" customWidth="1"/>
    <col min="764" max="1016" width="9.44140625" style="20"/>
    <col min="1017" max="1017" width="83.44140625" style="20" customWidth="1"/>
    <col min="1018" max="1019" width="10.44140625" style="20" customWidth="1"/>
    <col min="1020" max="1272" width="9.44140625" style="20"/>
    <col min="1273" max="1273" width="83.44140625" style="20" customWidth="1"/>
    <col min="1274" max="1275" width="10.44140625" style="20" customWidth="1"/>
    <col min="1276" max="1528" width="9.44140625" style="20"/>
    <col min="1529" max="1529" width="83.44140625" style="20" customWidth="1"/>
    <col min="1530" max="1531" width="10.44140625" style="20" customWidth="1"/>
    <col min="1532" max="1784" width="9.44140625" style="20"/>
    <col min="1785" max="1785" width="83.44140625" style="20" customWidth="1"/>
    <col min="1786" max="1787" width="10.44140625" style="20" customWidth="1"/>
    <col min="1788" max="2040" width="9.44140625" style="20"/>
    <col min="2041" max="2041" width="83.44140625" style="20" customWidth="1"/>
    <col min="2042" max="2043" width="10.44140625" style="20" customWidth="1"/>
    <col min="2044" max="2296" width="9.44140625" style="20"/>
    <col min="2297" max="2297" width="83.44140625" style="20" customWidth="1"/>
    <col min="2298" max="2299" width="10.44140625" style="20" customWidth="1"/>
    <col min="2300" max="2552" width="9.44140625" style="20"/>
    <col min="2553" max="2553" width="83.44140625" style="20" customWidth="1"/>
    <col min="2554" max="2555" width="10.44140625" style="20" customWidth="1"/>
    <col min="2556" max="2808" width="9.44140625" style="20"/>
    <col min="2809" max="2809" width="83.44140625" style="20" customWidth="1"/>
    <col min="2810" max="2811" width="10.44140625" style="20" customWidth="1"/>
    <col min="2812" max="3064" width="9.44140625" style="20"/>
    <col min="3065" max="3065" width="83.44140625" style="20" customWidth="1"/>
    <col min="3066" max="3067" width="10.44140625" style="20" customWidth="1"/>
    <col min="3068" max="3320" width="9.44140625" style="20"/>
    <col min="3321" max="3321" width="83.44140625" style="20" customWidth="1"/>
    <col min="3322" max="3323" width="10.44140625" style="20" customWidth="1"/>
    <col min="3324" max="3576" width="9.44140625" style="20"/>
    <col min="3577" max="3577" width="83.44140625" style="20" customWidth="1"/>
    <col min="3578" max="3579" width="10.44140625" style="20" customWidth="1"/>
    <col min="3580" max="3832" width="9.44140625" style="20"/>
    <col min="3833" max="3833" width="83.44140625" style="20" customWidth="1"/>
    <col min="3834" max="3835" width="10.44140625" style="20" customWidth="1"/>
    <col min="3836" max="4088" width="9.44140625" style="20"/>
    <col min="4089" max="4089" width="83.44140625" style="20" customWidth="1"/>
    <col min="4090" max="4091" width="10.44140625" style="20" customWidth="1"/>
    <col min="4092" max="4344" width="9.44140625" style="20"/>
    <col min="4345" max="4345" width="83.44140625" style="20" customWidth="1"/>
    <col min="4346" max="4347" width="10.44140625" style="20" customWidth="1"/>
    <col min="4348" max="4600" width="9.44140625" style="20"/>
    <col min="4601" max="4601" width="83.44140625" style="20" customWidth="1"/>
    <col min="4602" max="4603" width="10.44140625" style="20" customWidth="1"/>
    <col min="4604" max="4856" width="9.44140625" style="20"/>
    <col min="4857" max="4857" width="83.44140625" style="20" customWidth="1"/>
    <col min="4858" max="4859" width="10.44140625" style="20" customWidth="1"/>
    <col min="4860" max="5112" width="9.44140625" style="20"/>
    <col min="5113" max="5113" width="83.44140625" style="20" customWidth="1"/>
    <col min="5114" max="5115" width="10.44140625" style="20" customWidth="1"/>
    <col min="5116" max="5368" width="9.44140625" style="20"/>
    <col min="5369" max="5369" width="83.44140625" style="20" customWidth="1"/>
    <col min="5370" max="5371" width="10.44140625" style="20" customWidth="1"/>
    <col min="5372" max="5624" width="9.44140625" style="20"/>
    <col min="5625" max="5625" width="83.44140625" style="20" customWidth="1"/>
    <col min="5626" max="5627" width="10.44140625" style="20" customWidth="1"/>
    <col min="5628" max="5880" width="9.44140625" style="20"/>
    <col min="5881" max="5881" width="83.44140625" style="20" customWidth="1"/>
    <col min="5882" max="5883" width="10.44140625" style="20" customWidth="1"/>
    <col min="5884" max="6136" width="9.44140625" style="20"/>
    <col min="6137" max="6137" width="83.44140625" style="20" customWidth="1"/>
    <col min="6138" max="6139" width="10.44140625" style="20" customWidth="1"/>
    <col min="6140" max="6392" width="9.44140625" style="20"/>
    <col min="6393" max="6393" width="83.44140625" style="20" customWidth="1"/>
    <col min="6394" max="6395" width="10.44140625" style="20" customWidth="1"/>
    <col min="6396" max="6648" width="9.44140625" style="20"/>
    <col min="6649" max="6649" width="83.44140625" style="20" customWidth="1"/>
    <col min="6650" max="6651" width="10.44140625" style="20" customWidth="1"/>
    <col min="6652" max="6904" width="9.44140625" style="20"/>
    <col min="6905" max="6905" width="83.44140625" style="20" customWidth="1"/>
    <col min="6906" max="6907" width="10.44140625" style="20" customWidth="1"/>
    <col min="6908" max="7160" width="9.44140625" style="20"/>
    <col min="7161" max="7161" width="83.44140625" style="20" customWidth="1"/>
    <col min="7162" max="7163" width="10.44140625" style="20" customWidth="1"/>
    <col min="7164" max="7416" width="9.44140625" style="20"/>
    <col min="7417" max="7417" width="83.44140625" style="20" customWidth="1"/>
    <col min="7418" max="7419" width="10.44140625" style="20" customWidth="1"/>
    <col min="7420" max="7672" width="9.44140625" style="20"/>
    <col min="7673" max="7673" width="83.44140625" style="20" customWidth="1"/>
    <col min="7674" max="7675" width="10.44140625" style="20" customWidth="1"/>
    <col min="7676" max="7928" width="9.44140625" style="20"/>
    <col min="7929" max="7929" width="83.44140625" style="20" customWidth="1"/>
    <col min="7930" max="7931" width="10.44140625" style="20" customWidth="1"/>
    <col min="7932" max="8184" width="9.44140625" style="20"/>
    <col min="8185" max="8185" width="83.44140625" style="20" customWidth="1"/>
    <col min="8186" max="8187" width="10.44140625" style="20" customWidth="1"/>
    <col min="8188" max="8440" width="9.44140625" style="20"/>
    <col min="8441" max="8441" width="83.44140625" style="20" customWidth="1"/>
    <col min="8442" max="8443" width="10.44140625" style="20" customWidth="1"/>
    <col min="8444" max="8696" width="9.44140625" style="20"/>
    <col min="8697" max="8697" width="83.44140625" style="20" customWidth="1"/>
    <col min="8698" max="8699" width="10.44140625" style="20" customWidth="1"/>
    <col min="8700" max="8952" width="9.44140625" style="20"/>
    <col min="8953" max="8953" width="83.44140625" style="20" customWidth="1"/>
    <col min="8954" max="8955" width="10.44140625" style="20" customWidth="1"/>
    <col min="8956" max="9208" width="9.44140625" style="20"/>
    <col min="9209" max="9209" width="83.44140625" style="20" customWidth="1"/>
    <col min="9210" max="9211" width="10.44140625" style="20" customWidth="1"/>
    <col min="9212" max="9464" width="9.44140625" style="20"/>
    <col min="9465" max="9465" width="83.44140625" style="20" customWidth="1"/>
    <col min="9466" max="9467" width="10.44140625" style="20" customWidth="1"/>
    <col min="9468" max="9720" width="9.44140625" style="20"/>
    <col min="9721" max="9721" width="83.44140625" style="20" customWidth="1"/>
    <col min="9722" max="9723" width="10.44140625" style="20" customWidth="1"/>
    <col min="9724" max="9976" width="9.44140625" style="20"/>
    <col min="9977" max="9977" width="83.44140625" style="20" customWidth="1"/>
    <col min="9978" max="9979" width="10.44140625" style="20" customWidth="1"/>
    <col min="9980" max="10232" width="9.44140625" style="20"/>
    <col min="10233" max="10233" width="83.44140625" style="20" customWidth="1"/>
    <col min="10234" max="10235" width="10.44140625" style="20" customWidth="1"/>
    <col min="10236" max="10488" width="9.44140625" style="20"/>
    <col min="10489" max="10489" width="83.44140625" style="20" customWidth="1"/>
    <col min="10490" max="10491" width="10.44140625" style="20" customWidth="1"/>
    <col min="10492" max="10744" width="9.44140625" style="20"/>
    <col min="10745" max="10745" width="83.44140625" style="20" customWidth="1"/>
    <col min="10746" max="10747" width="10.44140625" style="20" customWidth="1"/>
    <col min="10748" max="11000" width="9.44140625" style="20"/>
    <col min="11001" max="11001" width="83.44140625" style="20" customWidth="1"/>
    <col min="11002" max="11003" width="10.44140625" style="20" customWidth="1"/>
    <col min="11004" max="11256" width="9.44140625" style="20"/>
    <col min="11257" max="11257" width="83.44140625" style="20" customWidth="1"/>
    <col min="11258" max="11259" width="10.44140625" style="20" customWidth="1"/>
    <col min="11260" max="11512" width="9.44140625" style="20"/>
    <col min="11513" max="11513" width="83.44140625" style="20" customWidth="1"/>
    <col min="11514" max="11515" width="10.44140625" style="20" customWidth="1"/>
    <col min="11516" max="11768" width="9.44140625" style="20"/>
    <col min="11769" max="11769" width="83.44140625" style="20" customWidth="1"/>
    <col min="11770" max="11771" width="10.44140625" style="20" customWidth="1"/>
    <col min="11772" max="12024" width="9.44140625" style="20"/>
    <col min="12025" max="12025" width="83.44140625" style="20" customWidth="1"/>
    <col min="12026" max="12027" width="10.44140625" style="20" customWidth="1"/>
    <col min="12028" max="12280" width="9.44140625" style="20"/>
    <col min="12281" max="12281" width="83.44140625" style="20" customWidth="1"/>
    <col min="12282" max="12283" width="10.44140625" style="20" customWidth="1"/>
    <col min="12284" max="12536" width="9.44140625" style="20"/>
    <col min="12537" max="12537" width="83.44140625" style="20" customWidth="1"/>
    <col min="12538" max="12539" width="10.44140625" style="20" customWidth="1"/>
    <col min="12540" max="12792" width="9.44140625" style="20"/>
    <col min="12793" max="12793" width="83.44140625" style="20" customWidth="1"/>
    <col min="12794" max="12795" width="10.44140625" style="20" customWidth="1"/>
    <col min="12796" max="13048" width="9.44140625" style="20"/>
    <col min="13049" max="13049" width="83.44140625" style="20" customWidth="1"/>
    <col min="13050" max="13051" width="10.44140625" style="20" customWidth="1"/>
    <col min="13052" max="13304" width="9.44140625" style="20"/>
    <col min="13305" max="13305" width="83.44140625" style="20" customWidth="1"/>
    <col min="13306" max="13307" width="10.44140625" style="20" customWidth="1"/>
    <col min="13308" max="13560" width="9.44140625" style="20"/>
    <col min="13561" max="13561" width="83.44140625" style="20" customWidth="1"/>
    <col min="13562" max="13563" width="10.44140625" style="20" customWidth="1"/>
    <col min="13564" max="13816" width="9.44140625" style="20"/>
    <col min="13817" max="13817" width="83.44140625" style="20" customWidth="1"/>
    <col min="13818" max="13819" width="10.44140625" style="20" customWidth="1"/>
    <col min="13820" max="14072" width="9.44140625" style="20"/>
    <col min="14073" max="14073" width="83.44140625" style="20" customWidth="1"/>
    <col min="14074" max="14075" width="10.44140625" style="20" customWidth="1"/>
    <col min="14076" max="14328" width="9.44140625" style="20"/>
    <col min="14329" max="14329" width="83.44140625" style="20" customWidth="1"/>
    <col min="14330" max="14331" width="10.44140625" style="20" customWidth="1"/>
    <col min="14332" max="14584" width="9.44140625" style="20"/>
    <col min="14585" max="14585" width="83.44140625" style="20" customWidth="1"/>
    <col min="14586" max="14587" width="10.44140625" style="20" customWidth="1"/>
    <col min="14588" max="14840" width="9.44140625" style="20"/>
    <col min="14841" max="14841" width="83.44140625" style="20" customWidth="1"/>
    <col min="14842" max="14843" width="10.44140625" style="20" customWidth="1"/>
    <col min="14844" max="15096" width="9.44140625" style="20"/>
    <col min="15097" max="15097" width="83.44140625" style="20" customWidth="1"/>
    <col min="15098" max="15099" width="10.44140625" style="20" customWidth="1"/>
    <col min="15100" max="15352" width="9.44140625" style="20"/>
    <col min="15353" max="15353" width="83.44140625" style="20" customWidth="1"/>
    <col min="15354" max="15355" width="10.44140625" style="20" customWidth="1"/>
    <col min="15356" max="15608" width="9.44140625" style="20"/>
    <col min="15609" max="15609" width="83.44140625" style="20" customWidth="1"/>
    <col min="15610" max="15611" width="10.44140625" style="20" customWidth="1"/>
    <col min="15612" max="15864" width="9.44140625" style="20"/>
    <col min="15865" max="15865" width="83.44140625" style="20" customWidth="1"/>
    <col min="15866" max="15867" width="10.44140625" style="20" customWidth="1"/>
    <col min="15868" max="16120" width="9.44140625" style="20"/>
    <col min="16121" max="16121" width="83.44140625" style="20" customWidth="1"/>
    <col min="16122" max="16123" width="10.44140625" style="20" customWidth="1"/>
    <col min="16124" max="16384" width="9.44140625" style="20"/>
  </cols>
  <sheetData>
    <row r="1" spans="1:15" ht="18.600000000000001" thickBot="1" x14ac:dyDescent="0.4">
      <c r="A1" s="378" t="s">
        <v>22</v>
      </c>
      <c r="B1" s="379"/>
      <c r="C1" s="379"/>
    </row>
    <row r="2" spans="1:15" ht="14.25" customHeight="1" x14ac:dyDescent="0.25">
      <c r="A2" s="21"/>
      <c r="B2" s="1036" t="s">
        <v>29</v>
      </c>
      <c r="C2" s="1036"/>
    </row>
    <row r="3" spans="1:15" ht="14.25" customHeight="1" x14ac:dyDescent="0.25">
      <c r="A3" s="151" t="s">
        <v>30</v>
      </c>
      <c r="B3" s="154">
        <v>2019</v>
      </c>
      <c r="C3" s="159">
        <v>2020</v>
      </c>
    </row>
    <row r="4" spans="1:15" ht="14.25" customHeight="1" x14ac:dyDescent="0.25">
      <c r="A4" s="157" t="s">
        <v>256</v>
      </c>
      <c r="B4" s="164">
        <v>581</v>
      </c>
      <c r="C4" s="172">
        <f>+'CE consolidato_NEW'!C20</f>
        <v>572</v>
      </c>
      <c r="F4" s="458"/>
      <c r="G4" s="459" t="s">
        <v>257</v>
      </c>
      <c r="H4" s="459" t="s">
        <v>258</v>
      </c>
    </row>
    <row r="5" spans="1:15" ht="14.25" customHeight="1" x14ac:dyDescent="0.25">
      <c r="A5" s="157" t="s">
        <v>259</v>
      </c>
      <c r="B5" s="171"/>
      <c r="C5" s="172"/>
      <c r="F5" s="458"/>
      <c r="G5" s="458"/>
      <c r="H5" s="458"/>
    </row>
    <row r="6" spans="1:15" ht="14.25" customHeight="1" x14ac:dyDescent="0.25">
      <c r="A6" s="169" t="s">
        <v>260</v>
      </c>
      <c r="B6" s="171"/>
      <c r="C6" s="172"/>
      <c r="F6" s="572" t="s">
        <v>261</v>
      </c>
      <c r="G6" s="573">
        <v>-4688</v>
      </c>
      <c r="H6" s="574">
        <v>-5</v>
      </c>
    </row>
    <row r="7" spans="1:15" ht="14.25" customHeight="1" x14ac:dyDescent="0.25">
      <c r="A7" s="152" t="s">
        <v>262</v>
      </c>
      <c r="B7" s="515">
        <v>-52</v>
      </c>
      <c r="C7" s="172">
        <v>-15</v>
      </c>
      <c r="F7" s="572" t="s">
        <v>263</v>
      </c>
      <c r="G7" s="573">
        <v>-15027</v>
      </c>
      <c r="H7" s="574">
        <v>-15</v>
      </c>
    </row>
    <row r="8" spans="1:15" ht="22.8" x14ac:dyDescent="0.25">
      <c r="A8" s="168" t="s">
        <v>264</v>
      </c>
      <c r="B8" s="173">
        <v>-22</v>
      </c>
      <c r="C8" s="172">
        <f>+H17</f>
        <v>-25</v>
      </c>
      <c r="F8" s="572" t="s">
        <v>265</v>
      </c>
      <c r="G8" s="573">
        <v>-644</v>
      </c>
      <c r="H8" s="574">
        <v>-1</v>
      </c>
    </row>
    <row r="9" spans="1:15" ht="14.25" customHeight="1" x14ac:dyDescent="0.25">
      <c r="A9" s="152" t="s">
        <v>266</v>
      </c>
      <c r="B9" s="515">
        <v>12</v>
      </c>
      <c r="C9" s="172">
        <v>4</v>
      </c>
      <c r="F9" s="575" t="s">
        <v>267</v>
      </c>
      <c r="G9" s="576">
        <f>+G6+G7+G8</f>
        <v>-20359</v>
      </c>
      <c r="H9" s="577">
        <f>+H6+H7+H8</f>
        <v>-21</v>
      </c>
    </row>
    <row r="10" spans="1:15" ht="14.25" customHeight="1" x14ac:dyDescent="0.25">
      <c r="A10" s="152"/>
      <c r="B10" s="164">
        <v>-62</v>
      </c>
      <c r="C10" s="172">
        <f>+C8+C7+C9</f>
        <v>-36</v>
      </c>
      <c r="F10" s="572" t="s">
        <v>268</v>
      </c>
      <c r="G10" s="573">
        <v>-4013</v>
      </c>
      <c r="H10" s="574">
        <v>-4</v>
      </c>
      <c r="O10" s="6"/>
    </row>
    <row r="11" spans="1:15" ht="14.25" hidden="1" customHeight="1" outlineLevel="1" x14ac:dyDescent="0.25">
      <c r="A11" s="169" t="s">
        <v>269</v>
      </c>
      <c r="B11" s="171"/>
      <c r="C11" s="172"/>
      <c r="F11" s="575" t="s">
        <v>267</v>
      </c>
      <c r="G11" s="578">
        <f>+G9+G10</f>
        <v>-24372</v>
      </c>
      <c r="H11" s="577">
        <f>+H9+H10</f>
        <v>-25</v>
      </c>
    </row>
    <row r="12" spans="1:15" ht="14.25" hidden="1" customHeight="1" outlineLevel="1" x14ac:dyDescent="0.25">
      <c r="A12" s="152" t="s">
        <v>270</v>
      </c>
      <c r="B12" s="173"/>
      <c r="C12" s="172"/>
      <c r="F12" s="67"/>
    </row>
    <row r="13" spans="1:15" s="31" customFormat="1" ht="34.200000000000003" hidden="1" outlineLevel="1" x14ac:dyDescent="0.25">
      <c r="A13" s="168" t="s">
        <v>271</v>
      </c>
      <c r="B13" s="173"/>
      <c r="C13" s="172"/>
      <c r="E13" s="100"/>
      <c r="F13" s="65"/>
    </row>
    <row r="14" spans="1:15" ht="22.8" hidden="1" outlineLevel="2" x14ac:dyDescent="0.25">
      <c r="A14" s="168" t="s">
        <v>272</v>
      </c>
      <c r="B14" s="173"/>
      <c r="C14" s="172"/>
      <c r="F14" s="65"/>
    </row>
    <row r="15" spans="1:15" ht="14.25" hidden="1" customHeight="1" outlineLevel="1" collapsed="1" x14ac:dyDescent="0.25">
      <c r="A15" s="152" t="s">
        <v>273</v>
      </c>
      <c r="B15" s="173"/>
      <c r="C15" s="172"/>
      <c r="F15" s="65"/>
    </row>
    <row r="16" spans="1:15" ht="14.25" customHeight="1" collapsed="1" x14ac:dyDescent="0.25">
      <c r="A16" s="157"/>
      <c r="B16" s="171"/>
      <c r="C16" s="172"/>
      <c r="F16" s="67"/>
    </row>
    <row r="17" spans="1:8" ht="14.25" customHeight="1" x14ac:dyDescent="0.25">
      <c r="A17" s="157" t="s">
        <v>274</v>
      </c>
      <c r="B17" s="164">
        <v>-62</v>
      </c>
      <c r="C17" s="172">
        <f>+C10+C16</f>
        <v>-36</v>
      </c>
      <c r="F17" s="65"/>
      <c r="H17" s="577">
        <f>+H9+H10</f>
        <v>-25</v>
      </c>
    </row>
    <row r="18" spans="1:8" ht="14.25" customHeight="1" x14ac:dyDescent="0.25">
      <c r="A18" s="157" t="s">
        <v>275</v>
      </c>
      <c r="B18" s="164">
        <v>519</v>
      </c>
      <c r="C18" s="172">
        <f>+C17+C4</f>
        <v>536</v>
      </c>
      <c r="F18" s="68"/>
    </row>
    <row r="19" spans="1:8" ht="14.25" customHeight="1" x14ac:dyDescent="0.25">
      <c r="A19" s="160" t="s">
        <v>276</v>
      </c>
      <c r="B19" s="515">
        <v>519</v>
      </c>
      <c r="C19" s="172">
        <f>+C18</f>
        <v>536</v>
      </c>
      <c r="F19" s="67"/>
    </row>
    <row r="20" spans="1:8" ht="14.25" customHeight="1" x14ac:dyDescent="0.25">
      <c r="A20" s="160" t="s">
        <v>153</v>
      </c>
      <c r="B20" s="173"/>
      <c r="C20" s="172"/>
      <c r="F20" s="67"/>
    </row>
    <row r="21" spans="1:8" ht="14.25" customHeight="1" x14ac:dyDescent="0.25">
      <c r="A21" s="157"/>
      <c r="B21" s="164">
        <v>519</v>
      </c>
      <c r="C21" s="172">
        <f>+C18</f>
        <v>536</v>
      </c>
      <c r="F21" s="68"/>
    </row>
    <row r="22" spans="1:8" s="102" customFormat="1" ht="13.8" x14ac:dyDescent="0.25">
      <c r="A22" s="101" t="s">
        <v>37</v>
      </c>
      <c r="E22" s="522"/>
      <c r="F22" s="57"/>
    </row>
    <row r="23" spans="1:8" ht="12.6" outlineLevel="1" x14ac:dyDescent="0.25">
      <c r="C23" s="13"/>
      <c r="E23" s="522"/>
      <c r="F23" s="57"/>
    </row>
    <row r="24" spans="1:8" x14ac:dyDescent="0.25">
      <c r="E24" s="57"/>
    </row>
    <row r="25" spans="1:8" x14ac:dyDescent="0.25">
      <c r="D25" s="170"/>
      <c r="E25" s="158"/>
      <c r="F25" s="158"/>
    </row>
    <row r="26" spans="1:8" ht="22.8" x14ac:dyDescent="0.25">
      <c r="E26" s="158" t="s">
        <v>60</v>
      </c>
      <c r="F26" s="158" t="s">
        <v>277</v>
      </c>
    </row>
    <row r="27" spans="1:8" x14ac:dyDescent="0.25">
      <c r="H27" s="460"/>
    </row>
    <row r="37" spans="5:5" x14ac:dyDescent="0.25">
      <c r="E37" s="78"/>
    </row>
  </sheetData>
  <mergeCells count="1">
    <mergeCell ref="B2:C2"/>
  </mergeCells>
  <hyperlinks>
    <hyperlink ref="A22" location="Indice!A1" display="Indice" xr:uid="{00000000-0004-0000-1E00-000000000000}"/>
  </hyperlinks>
  <pageMargins left="0.74803149606299213" right="0.74803149606299213" top="0.98425196850393704" bottom="0.98425196850393704" header="0.51181102362204722" footer="0.51181102362204722"/>
  <pageSetup paperSize="9" scale="95" orientation="portrait" r:id="rId1"/>
  <headerFooter alignWithMargins="0">
    <oddFooter>&amp;L&amp;1#&amp;"Calibri"&amp;10&amp;K000000Internal</oddFooter>
  </headerFooter>
  <customProperties>
    <customPr name="_pios_id" r:id="rId2"/>
  </customPropertie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FF00"/>
  </sheetPr>
  <dimension ref="A1:O35"/>
  <sheetViews>
    <sheetView showGridLines="0" workbookViewId="0">
      <selection activeCell="F20" sqref="F20"/>
    </sheetView>
  </sheetViews>
  <sheetFormatPr defaultColWidth="7.5546875" defaultRowHeight="12" customHeight="1" outlineLevelRow="1" x14ac:dyDescent="0.25"/>
  <cols>
    <col min="1" max="1" width="72.5546875" style="20" customWidth="1"/>
    <col min="2" max="3" width="9.5546875" style="20" customWidth="1"/>
    <col min="4" max="4" width="7.5546875" style="20"/>
    <col min="5" max="5" width="3.5546875" style="52" customWidth="1"/>
    <col min="6" max="6" width="87.5546875" style="52" customWidth="1"/>
    <col min="7" max="16384" width="7.5546875" style="20"/>
  </cols>
  <sheetData>
    <row r="1" spans="1:15" ht="18.600000000000001" thickBot="1" x14ac:dyDescent="0.4">
      <c r="A1" s="378" t="s">
        <v>23</v>
      </c>
      <c r="B1" s="379"/>
      <c r="C1" s="379"/>
    </row>
    <row r="2" spans="1:15" ht="14.25" customHeight="1" x14ac:dyDescent="0.25">
      <c r="A2" s="174" t="s">
        <v>30</v>
      </c>
      <c r="B2" s="175"/>
      <c r="C2" s="183"/>
    </row>
    <row r="3" spans="1:15" s="24" customFormat="1" ht="14.25" customHeight="1" x14ac:dyDescent="0.25">
      <c r="A3" s="157" t="s">
        <v>278</v>
      </c>
      <c r="B3" s="515"/>
      <c r="C3" s="516">
        <v>6258</v>
      </c>
      <c r="E3" s="52"/>
      <c r="F3" s="52"/>
    </row>
    <row r="4" spans="1:15" s="24" customFormat="1" ht="14.25" hidden="1" customHeight="1" outlineLevel="1" x14ac:dyDescent="0.3">
      <c r="A4" s="176" t="s">
        <v>279</v>
      </c>
      <c r="B4" s="177"/>
      <c r="C4" s="516"/>
      <c r="E4" s="52"/>
      <c r="F4" s="65"/>
    </row>
    <row r="5" spans="1:15" s="24" customFormat="1" ht="14.25" hidden="1" customHeight="1" outlineLevel="1" x14ac:dyDescent="0.25">
      <c r="A5" s="178" t="s">
        <v>280</v>
      </c>
      <c r="B5" s="515"/>
      <c r="C5" s="516">
        <f>+C3+B4</f>
        <v>6258</v>
      </c>
      <c r="E5" s="52"/>
      <c r="F5" s="65"/>
    </row>
    <row r="6" spans="1:15" s="24" customFormat="1" ht="14.25" customHeight="1" collapsed="1" x14ac:dyDescent="0.3">
      <c r="A6" s="161" t="s">
        <v>281</v>
      </c>
      <c r="B6" s="515"/>
      <c r="C6" s="516"/>
      <c r="D6" s="103"/>
      <c r="E6" s="52"/>
      <c r="F6" s="67"/>
    </row>
    <row r="7" spans="1:15" ht="14.25" customHeight="1" x14ac:dyDescent="0.25">
      <c r="A7" s="160" t="s">
        <v>282</v>
      </c>
      <c r="B7" s="515">
        <f>+'Prospetto utile complessivo'!C21</f>
        <v>536</v>
      </c>
      <c r="C7" s="184"/>
      <c r="F7" s="67"/>
    </row>
    <row r="8" spans="1:15" ht="14.25" customHeight="1" x14ac:dyDescent="0.25">
      <c r="A8" s="152" t="s">
        <v>283</v>
      </c>
      <c r="B8" s="515">
        <v>7</v>
      </c>
      <c r="C8" s="184"/>
      <c r="F8" s="65"/>
      <c r="G8" s="112">
        <f>+B8</f>
        <v>7</v>
      </c>
      <c r="H8" s="20" t="s">
        <v>284</v>
      </c>
    </row>
    <row r="9" spans="1:15" ht="14.25" customHeight="1" x14ac:dyDescent="0.25">
      <c r="A9" s="180"/>
      <c r="B9" s="179"/>
      <c r="C9" s="516">
        <f>SUM(B7:B8)</f>
        <v>543</v>
      </c>
      <c r="F9" s="65"/>
      <c r="I9" s="20">
        <v>3</v>
      </c>
      <c r="J9" s="20" t="s">
        <v>285</v>
      </c>
    </row>
    <row r="10" spans="1:15" ht="14.25" customHeight="1" x14ac:dyDescent="0.3">
      <c r="A10" s="161" t="s">
        <v>286</v>
      </c>
      <c r="B10" s="179"/>
      <c r="C10" s="166"/>
      <c r="F10" s="67"/>
      <c r="I10" s="20">
        <v>2</v>
      </c>
      <c r="J10" s="20" t="s">
        <v>287</v>
      </c>
      <c r="O10" s="6"/>
    </row>
    <row r="11" spans="1:15" ht="14.25" customHeight="1" x14ac:dyDescent="0.25">
      <c r="A11" s="160" t="s">
        <v>288</v>
      </c>
      <c r="B11" s="515">
        <v>-466</v>
      </c>
      <c r="C11" s="184"/>
      <c r="F11" s="65"/>
      <c r="I11" s="20">
        <v>4</v>
      </c>
      <c r="J11" s="20" t="s">
        <v>289</v>
      </c>
    </row>
    <row r="12" spans="1:15" ht="14.25" customHeight="1" x14ac:dyDescent="0.25">
      <c r="A12" s="152" t="s">
        <v>290</v>
      </c>
      <c r="B12" s="515">
        <v>-111</v>
      </c>
      <c r="C12" s="184"/>
      <c r="F12" s="67"/>
    </row>
    <row r="13" spans="1:15" ht="14.25" customHeight="1" x14ac:dyDescent="0.25">
      <c r="A13" s="180"/>
      <c r="B13" s="181"/>
      <c r="C13" s="516">
        <f>SUM(B11:B12)</f>
        <v>-577</v>
      </c>
      <c r="F13" s="65"/>
    </row>
    <row r="14" spans="1:15" s="24" customFormat="1" ht="14.25" customHeight="1" x14ac:dyDescent="0.25">
      <c r="A14" s="245" t="s">
        <v>291</v>
      </c>
      <c r="B14" s="182"/>
      <c r="C14" s="516">
        <f>+C13+C9+C3</f>
        <v>6224</v>
      </c>
      <c r="E14" s="52"/>
      <c r="F14" s="65"/>
    </row>
    <row r="15" spans="1:15" ht="14.25" customHeight="1" x14ac:dyDescent="0.25">
      <c r="A15" s="160" t="s">
        <v>152</v>
      </c>
      <c r="B15" s="515"/>
      <c r="C15" s="184">
        <f>+C14-C16</f>
        <v>6221</v>
      </c>
      <c r="F15" s="67"/>
    </row>
    <row r="16" spans="1:15" ht="14.25" customHeight="1" x14ac:dyDescent="0.25">
      <c r="A16" s="160" t="s">
        <v>153</v>
      </c>
      <c r="B16" s="515"/>
      <c r="C16" s="184">
        <v>3</v>
      </c>
      <c r="F16" s="67"/>
    </row>
    <row r="17" spans="1:6" ht="11.4" x14ac:dyDescent="0.25"/>
    <row r="18" spans="1:6" ht="12" customHeight="1" x14ac:dyDescent="0.25">
      <c r="A18" s="25" t="s">
        <v>37</v>
      </c>
      <c r="E18" s="521"/>
      <c r="F18" s="167"/>
    </row>
    <row r="19" spans="1:6" ht="11.4" x14ac:dyDescent="0.25">
      <c r="E19" s="521"/>
      <c r="F19" s="356"/>
    </row>
    <row r="20" spans="1:6" ht="12" customHeight="1" x14ac:dyDescent="0.25">
      <c r="C20" s="13"/>
      <c r="E20" s="57"/>
    </row>
    <row r="33" spans="5:6" ht="12" customHeight="1" x14ac:dyDescent="0.25">
      <c r="E33" s="78"/>
    </row>
    <row r="35" spans="5:6" ht="103.5" customHeight="1" x14ac:dyDescent="0.25">
      <c r="F35" s="357"/>
    </row>
  </sheetData>
  <hyperlinks>
    <hyperlink ref="A18" location="Indice!A1" display="Indice" xr:uid="{00000000-0004-0000-1F00-000000000000}"/>
  </hyperlinks>
  <pageMargins left="0.75" right="0.75" top="1" bottom="1" header="0.5" footer="0.5"/>
  <pageSetup paperSize="9" orientation="portrait" r:id="rId1"/>
  <headerFooter alignWithMargins="0">
    <oddFooter>&amp;L&amp;1#&amp;"Calibri"&amp;10&amp;K000000Internal</oddFooter>
  </headerFooter>
  <customProperties>
    <customPr name="_pios_id" r:id="rId2"/>
  </customPropertie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FF00"/>
    <pageSetUpPr fitToPage="1"/>
  </sheetPr>
  <dimension ref="A1:O41"/>
  <sheetViews>
    <sheetView showGridLines="0" topLeftCell="A12" zoomScaleNormal="100" workbookViewId="0">
      <selection activeCell="F27" sqref="F27"/>
    </sheetView>
  </sheetViews>
  <sheetFormatPr defaultRowHeight="11.4" outlineLevelRow="1" x14ac:dyDescent="0.25"/>
  <cols>
    <col min="1" max="1" width="70.5546875" style="108" customWidth="1"/>
    <col min="2" max="3" width="9.5546875" style="108" customWidth="1"/>
    <col min="4" max="4" width="9.44140625" style="108"/>
    <col min="5" max="5" width="3.5546875" style="91" customWidth="1"/>
    <col min="6" max="6" width="87.5546875" style="91" customWidth="1"/>
    <col min="7" max="238" width="9.44140625" style="108"/>
    <col min="239" max="239" width="60.44140625" style="108" customWidth="1"/>
    <col min="240" max="240" width="2" style="108" customWidth="1"/>
    <col min="241" max="243" width="9.44140625" style="108"/>
    <col min="244" max="244" width="1.44140625" style="108" customWidth="1"/>
    <col min="245" max="494" width="9.44140625" style="108"/>
    <col min="495" max="495" width="60.44140625" style="108" customWidth="1"/>
    <col min="496" max="496" width="2" style="108" customWidth="1"/>
    <col min="497" max="499" width="9.44140625" style="108"/>
    <col min="500" max="500" width="1.44140625" style="108" customWidth="1"/>
    <col min="501" max="750" width="9.44140625" style="108"/>
    <col min="751" max="751" width="60.44140625" style="108" customWidth="1"/>
    <col min="752" max="752" width="2" style="108" customWidth="1"/>
    <col min="753" max="755" width="9.44140625" style="108"/>
    <col min="756" max="756" width="1.44140625" style="108" customWidth="1"/>
    <col min="757" max="1006" width="9.44140625" style="108"/>
    <col min="1007" max="1007" width="60.44140625" style="108" customWidth="1"/>
    <col min="1008" max="1008" width="2" style="108" customWidth="1"/>
    <col min="1009" max="1011" width="9.44140625" style="108"/>
    <col min="1012" max="1012" width="1.44140625" style="108" customWidth="1"/>
    <col min="1013" max="1262" width="9.44140625" style="108"/>
    <col min="1263" max="1263" width="60.44140625" style="108" customWidth="1"/>
    <col min="1264" max="1264" width="2" style="108" customWidth="1"/>
    <col min="1265" max="1267" width="9.44140625" style="108"/>
    <col min="1268" max="1268" width="1.44140625" style="108" customWidth="1"/>
    <col min="1269" max="1518" width="9.44140625" style="108"/>
    <col min="1519" max="1519" width="60.44140625" style="108" customWidth="1"/>
    <col min="1520" max="1520" width="2" style="108" customWidth="1"/>
    <col min="1521" max="1523" width="9.44140625" style="108"/>
    <col min="1524" max="1524" width="1.44140625" style="108" customWidth="1"/>
    <col min="1525" max="1774" width="9.44140625" style="108"/>
    <col min="1775" max="1775" width="60.44140625" style="108" customWidth="1"/>
    <col min="1776" max="1776" width="2" style="108" customWidth="1"/>
    <col min="1777" max="1779" width="9.44140625" style="108"/>
    <col min="1780" max="1780" width="1.44140625" style="108" customWidth="1"/>
    <col min="1781" max="2030" width="9.44140625" style="108"/>
    <col min="2031" max="2031" width="60.44140625" style="108" customWidth="1"/>
    <col min="2032" max="2032" width="2" style="108" customWidth="1"/>
    <col min="2033" max="2035" width="9.44140625" style="108"/>
    <col min="2036" max="2036" width="1.44140625" style="108" customWidth="1"/>
    <col min="2037" max="2286" width="9.44140625" style="108"/>
    <col min="2287" max="2287" width="60.44140625" style="108" customWidth="1"/>
    <col min="2288" max="2288" width="2" style="108" customWidth="1"/>
    <col min="2289" max="2291" width="9.44140625" style="108"/>
    <col min="2292" max="2292" width="1.44140625" style="108" customWidth="1"/>
    <col min="2293" max="2542" width="9.44140625" style="108"/>
    <col min="2543" max="2543" width="60.44140625" style="108" customWidth="1"/>
    <col min="2544" max="2544" width="2" style="108" customWidth="1"/>
    <col min="2545" max="2547" width="9.44140625" style="108"/>
    <col min="2548" max="2548" width="1.44140625" style="108" customWidth="1"/>
    <col min="2549" max="2798" width="9.44140625" style="108"/>
    <col min="2799" max="2799" width="60.44140625" style="108" customWidth="1"/>
    <col min="2800" max="2800" width="2" style="108" customWidth="1"/>
    <col min="2801" max="2803" width="9.44140625" style="108"/>
    <col min="2804" max="2804" width="1.44140625" style="108" customWidth="1"/>
    <col min="2805" max="3054" width="9.44140625" style="108"/>
    <col min="3055" max="3055" width="60.44140625" style="108" customWidth="1"/>
    <col min="3056" max="3056" width="2" style="108" customWidth="1"/>
    <col min="3057" max="3059" width="9.44140625" style="108"/>
    <col min="3060" max="3060" width="1.44140625" style="108" customWidth="1"/>
    <col min="3061" max="3310" width="9.44140625" style="108"/>
    <col min="3311" max="3311" width="60.44140625" style="108" customWidth="1"/>
    <col min="3312" max="3312" width="2" style="108" customWidth="1"/>
    <col min="3313" max="3315" width="9.44140625" style="108"/>
    <col min="3316" max="3316" width="1.44140625" style="108" customWidth="1"/>
    <col min="3317" max="3566" width="9.44140625" style="108"/>
    <col min="3567" max="3567" width="60.44140625" style="108" customWidth="1"/>
    <col min="3568" max="3568" width="2" style="108" customWidth="1"/>
    <col min="3569" max="3571" width="9.44140625" style="108"/>
    <col min="3572" max="3572" width="1.44140625" style="108" customWidth="1"/>
    <col min="3573" max="3822" width="9.44140625" style="108"/>
    <col min="3823" max="3823" width="60.44140625" style="108" customWidth="1"/>
    <col min="3824" max="3824" width="2" style="108" customWidth="1"/>
    <col min="3825" max="3827" width="9.44140625" style="108"/>
    <col min="3828" max="3828" width="1.44140625" style="108" customWidth="1"/>
    <col min="3829" max="4078" width="9.44140625" style="108"/>
    <col min="4079" max="4079" width="60.44140625" style="108" customWidth="1"/>
    <col min="4080" max="4080" width="2" style="108" customWidth="1"/>
    <col min="4081" max="4083" width="9.44140625" style="108"/>
    <col min="4084" max="4084" width="1.44140625" style="108" customWidth="1"/>
    <col min="4085" max="4334" width="9.44140625" style="108"/>
    <col min="4335" max="4335" width="60.44140625" style="108" customWidth="1"/>
    <col min="4336" max="4336" width="2" style="108" customWidth="1"/>
    <col min="4337" max="4339" width="9.44140625" style="108"/>
    <col min="4340" max="4340" width="1.44140625" style="108" customWidth="1"/>
    <col min="4341" max="4590" width="9.44140625" style="108"/>
    <col min="4591" max="4591" width="60.44140625" style="108" customWidth="1"/>
    <col min="4592" max="4592" width="2" style="108" customWidth="1"/>
    <col min="4593" max="4595" width="9.44140625" style="108"/>
    <col min="4596" max="4596" width="1.44140625" style="108" customWidth="1"/>
    <col min="4597" max="4846" width="9.44140625" style="108"/>
    <col min="4847" max="4847" width="60.44140625" style="108" customWidth="1"/>
    <col min="4848" max="4848" width="2" style="108" customWidth="1"/>
    <col min="4849" max="4851" width="9.44140625" style="108"/>
    <col min="4852" max="4852" width="1.44140625" style="108" customWidth="1"/>
    <col min="4853" max="5102" width="9.44140625" style="108"/>
    <col min="5103" max="5103" width="60.44140625" style="108" customWidth="1"/>
    <col min="5104" max="5104" width="2" style="108" customWidth="1"/>
    <col min="5105" max="5107" width="9.44140625" style="108"/>
    <col min="5108" max="5108" width="1.44140625" style="108" customWidth="1"/>
    <col min="5109" max="5358" width="9.44140625" style="108"/>
    <col min="5359" max="5359" width="60.44140625" style="108" customWidth="1"/>
    <col min="5360" max="5360" width="2" style="108" customWidth="1"/>
    <col min="5361" max="5363" width="9.44140625" style="108"/>
    <col min="5364" max="5364" width="1.44140625" style="108" customWidth="1"/>
    <col min="5365" max="5614" width="9.44140625" style="108"/>
    <col min="5615" max="5615" width="60.44140625" style="108" customWidth="1"/>
    <col min="5616" max="5616" width="2" style="108" customWidth="1"/>
    <col min="5617" max="5619" width="9.44140625" style="108"/>
    <col min="5620" max="5620" width="1.44140625" style="108" customWidth="1"/>
    <col min="5621" max="5870" width="9.44140625" style="108"/>
    <col min="5871" max="5871" width="60.44140625" style="108" customWidth="1"/>
    <col min="5872" max="5872" width="2" style="108" customWidth="1"/>
    <col min="5873" max="5875" width="9.44140625" style="108"/>
    <col min="5876" max="5876" width="1.44140625" style="108" customWidth="1"/>
    <col min="5877" max="6126" width="9.44140625" style="108"/>
    <col min="6127" max="6127" width="60.44140625" style="108" customWidth="1"/>
    <col min="6128" max="6128" width="2" style="108" customWidth="1"/>
    <col min="6129" max="6131" width="9.44140625" style="108"/>
    <col min="6132" max="6132" width="1.44140625" style="108" customWidth="1"/>
    <col min="6133" max="6382" width="9.44140625" style="108"/>
    <col min="6383" max="6383" width="60.44140625" style="108" customWidth="1"/>
    <col min="6384" max="6384" width="2" style="108" customWidth="1"/>
    <col min="6385" max="6387" width="9.44140625" style="108"/>
    <col min="6388" max="6388" width="1.44140625" style="108" customWidth="1"/>
    <col min="6389" max="6638" width="9.44140625" style="108"/>
    <col min="6639" max="6639" width="60.44140625" style="108" customWidth="1"/>
    <col min="6640" max="6640" width="2" style="108" customWidth="1"/>
    <col min="6641" max="6643" width="9.44140625" style="108"/>
    <col min="6644" max="6644" width="1.44140625" style="108" customWidth="1"/>
    <col min="6645" max="6894" width="9.44140625" style="108"/>
    <col min="6895" max="6895" width="60.44140625" style="108" customWidth="1"/>
    <col min="6896" max="6896" width="2" style="108" customWidth="1"/>
    <col min="6897" max="6899" width="9.44140625" style="108"/>
    <col min="6900" max="6900" width="1.44140625" style="108" customWidth="1"/>
    <col min="6901" max="7150" width="9.44140625" style="108"/>
    <col min="7151" max="7151" width="60.44140625" style="108" customWidth="1"/>
    <col min="7152" max="7152" width="2" style="108" customWidth="1"/>
    <col min="7153" max="7155" width="9.44140625" style="108"/>
    <col min="7156" max="7156" width="1.44140625" style="108" customWidth="1"/>
    <col min="7157" max="7406" width="9.44140625" style="108"/>
    <col min="7407" max="7407" width="60.44140625" style="108" customWidth="1"/>
    <col min="7408" max="7408" width="2" style="108" customWidth="1"/>
    <col min="7409" max="7411" width="9.44140625" style="108"/>
    <col min="7412" max="7412" width="1.44140625" style="108" customWidth="1"/>
    <col min="7413" max="7662" width="9.44140625" style="108"/>
    <col min="7663" max="7663" width="60.44140625" style="108" customWidth="1"/>
    <col min="7664" max="7664" width="2" style="108" customWidth="1"/>
    <col min="7665" max="7667" width="9.44140625" style="108"/>
    <col min="7668" max="7668" width="1.44140625" style="108" customWidth="1"/>
    <col min="7669" max="7918" width="9.44140625" style="108"/>
    <col min="7919" max="7919" width="60.44140625" style="108" customWidth="1"/>
    <col min="7920" max="7920" width="2" style="108" customWidth="1"/>
    <col min="7921" max="7923" width="9.44140625" style="108"/>
    <col min="7924" max="7924" width="1.44140625" style="108" customWidth="1"/>
    <col min="7925" max="8174" width="9.44140625" style="108"/>
    <col min="8175" max="8175" width="60.44140625" style="108" customWidth="1"/>
    <col min="8176" max="8176" width="2" style="108" customWidth="1"/>
    <col min="8177" max="8179" width="9.44140625" style="108"/>
    <col min="8180" max="8180" width="1.44140625" style="108" customWidth="1"/>
    <col min="8181" max="8430" width="9.44140625" style="108"/>
    <col min="8431" max="8431" width="60.44140625" style="108" customWidth="1"/>
    <col min="8432" max="8432" width="2" style="108" customWidth="1"/>
    <col min="8433" max="8435" width="9.44140625" style="108"/>
    <col min="8436" max="8436" width="1.44140625" style="108" customWidth="1"/>
    <col min="8437" max="8686" width="9.44140625" style="108"/>
    <col min="8687" max="8687" width="60.44140625" style="108" customWidth="1"/>
    <col min="8688" max="8688" width="2" style="108" customWidth="1"/>
    <col min="8689" max="8691" width="9.44140625" style="108"/>
    <col min="8692" max="8692" width="1.44140625" style="108" customWidth="1"/>
    <col min="8693" max="8942" width="9.44140625" style="108"/>
    <col min="8943" max="8943" width="60.44140625" style="108" customWidth="1"/>
    <col min="8944" max="8944" width="2" style="108" customWidth="1"/>
    <col min="8945" max="8947" width="9.44140625" style="108"/>
    <col min="8948" max="8948" width="1.44140625" style="108" customWidth="1"/>
    <col min="8949" max="9198" width="9.44140625" style="108"/>
    <col min="9199" max="9199" width="60.44140625" style="108" customWidth="1"/>
    <col min="9200" max="9200" width="2" style="108" customWidth="1"/>
    <col min="9201" max="9203" width="9.44140625" style="108"/>
    <col min="9204" max="9204" width="1.44140625" style="108" customWidth="1"/>
    <col min="9205" max="9454" width="9.44140625" style="108"/>
    <col min="9455" max="9455" width="60.44140625" style="108" customWidth="1"/>
    <col min="9456" max="9456" width="2" style="108" customWidth="1"/>
    <col min="9457" max="9459" width="9.44140625" style="108"/>
    <col min="9460" max="9460" width="1.44140625" style="108" customWidth="1"/>
    <col min="9461" max="9710" width="9.44140625" style="108"/>
    <col min="9711" max="9711" width="60.44140625" style="108" customWidth="1"/>
    <col min="9712" max="9712" width="2" style="108" customWidth="1"/>
    <col min="9713" max="9715" width="9.44140625" style="108"/>
    <col min="9716" max="9716" width="1.44140625" style="108" customWidth="1"/>
    <col min="9717" max="9966" width="9.44140625" style="108"/>
    <col min="9967" max="9967" width="60.44140625" style="108" customWidth="1"/>
    <col min="9968" max="9968" width="2" style="108" customWidth="1"/>
    <col min="9969" max="9971" width="9.44140625" style="108"/>
    <col min="9972" max="9972" width="1.44140625" style="108" customWidth="1"/>
    <col min="9973" max="10222" width="9.44140625" style="108"/>
    <col min="10223" max="10223" width="60.44140625" style="108" customWidth="1"/>
    <col min="10224" max="10224" width="2" style="108" customWidth="1"/>
    <col min="10225" max="10227" width="9.44140625" style="108"/>
    <col min="10228" max="10228" width="1.44140625" style="108" customWidth="1"/>
    <col min="10229" max="10478" width="9.44140625" style="108"/>
    <col min="10479" max="10479" width="60.44140625" style="108" customWidth="1"/>
    <col min="10480" max="10480" width="2" style="108" customWidth="1"/>
    <col min="10481" max="10483" width="9.44140625" style="108"/>
    <col min="10484" max="10484" width="1.44140625" style="108" customWidth="1"/>
    <col min="10485" max="10734" width="9.44140625" style="108"/>
    <col min="10735" max="10735" width="60.44140625" style="108" customWidth="1"/>
    <col min="10736" max="10736" width="2" style="108" customWidth="1"/>
    <col min="10737" max="10739" width="9.44140625" style="108"/>
    <col min="10740" max="10740" width="1.44140625" style="108" customWidth="1"/>
    <col min="10741" max="10990" width="9.44140625" style="108"/>
    <col min="10991" max="10991" width="60.44140625" style="108" customWidth="1"/>
    <col min="10992" max="10992" width="2" style="108" customWidth="1"/>
    <col min="10993" max="10995" width="9.44140625" style="108"/>
    <col min="10996" max="10996" width="1.44140625" style="108" customWidth="1"/>
    <col min="10997" max="11246" width="9.44140625" style="108"/>
    <col min="11247" max="11247" width="60.44140625" style="108" customWidth="1"/>
    <col min="11248" max="11248" width="2" style="108" customWidth="1"/>
    <col min="11249" max="11251" width="9.44140625" style="108"/>
    <col min="11252" max="11252" width="1.44140625" style="108" customWidth="1"/>
    <col min="11253" max="11502" width="9.44140625" style="108"/>
    <col min="11503" max="11503" width="60.44140625" style="108" customWidth="1"/>
    <col min="11504" max="11504" width="2" style="108" customWidth="1"/>
    <col min="11505" max="11507" width="9.44140625" style="108"/>
    <col min="11508" max="11508" width="1.44140625" style="108" customWidth="1"/>
    <col min="11509" max="11758" width="9.44140625" style="108"/>
    <col min="11759" max="11759" width="60.44140625" style="108" customWidth="1"/>
    <col min="11760" max="11760" width="2" style="108" customWidth="1"/>
    <col min="11761" max="11763" width="9.44140625" style="108"/>
    <col min="11764" max="11764" width="1.44140625" style="108" customWidth="1"/>
    <col min="11765" max="12014" width="9.44140625" style="108"/>
    <col min="12015" max="12015" width="60.44140625" style="108" customWidth="1"/>
    <col min="12016" max="12016" width="2" style="108" customWidth="1"/>
    <col min="12017" max="12019" width="9.44140625" style="108"/>
    <col min="12020" max="12020" width="1.44140625" style="108" customWidth="1"/>
    <col min="12021" max="12270" width="9.44140625" style="108"/>
    <col min="12271" max="12271" width="60.44140625" style="108" customWidth="1"/>
    <col min="12272" max="12272" width="2" style="108" customWidth="1"/>
    <col min="12273" max="12275" width="9.44140625" style="108"/>
    <col min="12276" max="12276" width="1.44140625" style="108" customWidth="1"/>
    <col min="12277" max="12526" width="9.44140625" style="108"/>
    <col min="12527" max="12527" width="60.44140625" style="108" customWidth="1"/>
    <col min="12528" max="12528" width="2" style="108" customWidth="1"/>
    <col min="12529" max="12531" width="9.44140625" style="108"/>
    <col min="12532" max="12532" width="1.44140625" style="108" customWidth="1"/>
    <col min="12533" max="12782" width="9.44140625" style="108"/>
    <col min="12783" max="12783" width="60.44140625" style="108" customWidth="1"/>
    <col min="12784" max="12784" width="2" style="108" customWidth="1"/>
    <col min="12785" max="12787" width="9.44140625" style="108"/>
    <col min="12788" max="12788" width="1.44140625" style="108" customWidth="1"/>
    <col min="12789" max="13038" width="9.44140625" style="108"/>
    <col min="13039" max="13039" width="60.44140625" style="108" customWidth="1"/>
    <col min="13040" max="13040" width="2" style="108" customWidth="1"/>
    <col min="13041" max="13043" width="9.44140625" style="108"/>
    <col min="13044" max="13044" width="1.44140625" style="108" customWidth="1"/>
    <col min="13045" max="13294" width="9.44140625" style="108"/>
    <col min="13295" max="13295" width="60.44140625" style="108" customWidth="1"/>
    <col min="13296" max="13296" width="2" style="108" customWidth="1"/>
    <col min="13297" max="13299" width="9.44140625" style="108"/>
    <col min="13300" max="13300" width="1.44140625" style="108" customWidth="1"/>
    <col min="13301" max="13550" width="9.44140625" style="108"/>
    <col min="13551" max="13551" width="60.44140625" style="108" customWidth="1"/>
    <col min="13552" max="13552" width="2" style="108" customWidth="1"/>
    <col min="13553" max="13555" width="9.44140625" style="108"/>
    <col min="13556" max="13556" width="1.44140625" style="108" customWidth="1"/>
    <col min="13557" max="13806" width="9.44140625" style="108"/>
    <col min="13807" max="13807" width="60.44140625" style="108" customWidth="1"/>
    <col min="13808" max="13808" width="2" style="108" customWidth="1"/>
    <col min="13809" max="13811" width="9.44140625" style="108"/>
    <col min="13812" max="13812" width="1.44140625" style="108" customWidth="1"/>
    <col min="13813" max="14062" width="9.44140625" style="108"/>
    <col min="14063" max="14063" width="60.44140625" style="108" customWidth="1"/>
    <col min="14064" max="14064" width="2" style="108" customWidth="1"/>
    <col min="14065" max="14067" width="9.44140625" style="108"/>
    <col min="14068" max="14068" width="1.44140625" style="108" customWidth="1"/>
    <col min="14069" max="14318" width="9.44140625" style="108"/>
    <col min="14319" max="14319" width="60.44140625" style="108" customWidth="1"/>
    <col min="14320" max="14320" width="2" style="108" customWidth="1"/>
    <col min="14321" max="14323" width="9.44140625" style="108"/>
    <col min="14324" max="14324" width="1.44140625" style="108" customWidth="1"/>
    <col min="14325" max="14574" width="9.44140625" style="108"/>
    <col min="14575" max="14575" width="60.44140625" style="108" customWidth="1"/>
    <col min="14576" max="14576" width="2" style="108" customWidth="1"/>
    <col min="14577" max="14579" width="9.44140625" style="108"/>
    <col min="14580" max="14580" width="1.44140625" style="108" customWidth="1"/>
    <col min="14581" max="14830" width="9.44140625" style="108"/>
    <col min="14831" max="14831" width="60.44140625" style="108" customWidth="1"/>
    <col min="14832" max="14832" width="2" style="108" customWidth="1"/>
    <col min="14833" max="14835" width="9.44140625" style="108"/>
    <col min="14836" max="14836" width="1.44140625" style="108" customWidth="1"/>
    <col min="14837" max="15086" width="9.44140625" style="108"/>
    <col min="15087" max="15087" width="60.44140625" style="108" customWidth="1"/>
    <col min="15088" max="15088" width="2" style="108" customWidth="1"/>
    <col min="15089" max="15091" width="9.44140625" style="108"/>
    <col min="15092" max="15092" width="1.44140625" style="108" customWidth="1"/>
    <col min="15093" max="15342" width="9.44140625" style="108"/>
    <col min="15343" max="15343" width="60.44140625" style="108" customWidth="1"/>
    <col min="15344" max="15344" width="2" style="108" customWidth="1"/>
    <col min="15345" max="15347" width="9.44140625" style="108"/>
    <col min="15348" max="15348" width="1.44140625" style="108" customWidth="1"/>
    <col min="15349" max="15598" width="9.44140625" style="108"/>
    <col min="15599" max="15599" width="60.44140625" style="108" customWidth="1"/>
    <col min="15600" max="15600" width="2" style="108" customWidth="1"/>
    <col min="15601" max="15603" width="9.44140625" style="108"/>
    <col min="15604" max="15604" width="1.44140625" style="108" customWidth="1"/>
    <col min="15605" max="15854" width="9.44140625" style="108"/>
    <col min="15855" max="15855" width="60.44140625" style="108" customWidth="1"/>
    <col min="15856" max="15856" width="2" style="108" customWidth="1"/>
    <col min="15857" max="15859" width="9.44140625" style="108"/>
    <col min="15860" max="15860" width="1.44140625" style="108" customWidth="1"/>
    <col min="15861" max="16110" width="9.44140625" style="108"/>
    <col min="16111" max="16111" width="60.44140625" style="108" customWidth="1"/>
    <col min="16112" max="16112" width="2" style="108" customWidth="1"/>
    <col min="16113" max="16115" width="9.44140625" style="108"/>
    <col min="16116" max="16116" width="1.44140625" style="108" customWidth="1"/>
    <col min="16117" max="16384" width="9.44140625" style="108"/>
  </cols>
  <sheetData>
    <row r="1" spans="1:15" ht="18.600000000000001" thickBot="1" x14ac:dyDescent="0.4">
      <c r="A1" s="378" t="s">
        <v>310</v>
      </c>
      <c r="B1" s="379"/>
      <c r="C1" s="379"/>
      <c r="D1" s="91"/>
      <c r="E1" s="90"/>
      <c r="F1" s="90"/>
    </row>
    <row r="2" spans="1:15" ht="14.25" customHeight="1" x14ac:dyDescent="0.25">
      <c r="A2" s="207"/>
      <c r="B2" s="1008" t="s">
        <v>29</v>
      </c>
      <c r="C2" s="1008"/>
    </row>
    <row r="3" spans="1:15" ht="14.25" customHeight="1" x14ac:dyDescent="0.25">
      <c r="A3" s="174" t="s">
        <v>30</v>
      </c>
      <c r="B3" s="210">
        <v>2019</v>
      </c>
      <c r="C3" s="229">
        <v>2020</v>
      </c>
    </row>
    <row r="4" spans="1:15" ht="14.25" customHeight="1" x14ac:dyDescent="0.25">
      <c r="A4" s="336" t="s">
        <v>256</v>
      </c>
      <c r="B4" s="340">
        <v>581</v>
      </c>
      <c r="C4" s="339">
        <f>+'Riconduzione RF'!E5</f>
        <v>572</v>
      </c>
    </row>
    <row r="5" spans="1:15" ht="14.25" customHeight="1" x14ac:dyDescent="0.25">
      <c r="A5" s="337" t="s">
        <v>311</v>
      </c>
      <c r="B5" s="341"/>
      <c r="C5" s="342"/>
    </row>
    <row r="6" spans="1:15" ht="14.25" customHeight="1" x14ac:dyDescent="0.25">
      <c r="A6" s="338" t="s">
        <v>312</v>
      </c>
      <c r="B6" s="344">
        <v>237</v>
      </c>
      <c r="C6" s="343">
        <f>+'Riconduzione RF'!E7</f>
        <v>265</v>
      </c>
    </row>
    <row r="7" spans="1:15" ht="14.25" customHeight="1" x14ac:dyDescent="0.25">
      <c r="A7" s="346" t="s">
        <v>313</v>
      </c>
      <c r="B7" s="345">
        <v>3</v>
      </c>
      <c r="C7" s="343">
        <f>+'Riconduzione RF'!E14</f>
        <v>1</v>
      </c>
    </row>
    <row r="8" spans="1:15" ht="14.25" customHeight="1" x14ac:dyDescent="0.25">
      <c r="A8" s="347" t="s">
        <v>314</v>
      </c>
      <c r="B8" s="344">
        <v>279</v>
      </c>
      <c r="C8" s="343">
        <f>+'Riconduzione RF'!E15</f>
        <v>247</v>
      </c>
    </row>
    <row r="9" spans="1:15" ht="14.25" customHeight="1" x14ac:dyDescent="0.25">
      <c r="A9" s="338" t="s">
        <v>315</v>
      </c>
      <c r="B9" s="340">
        <v>285</v>
      </c>
      <c r="C9" s="339">
        <f>+'Riconduzione RF'!E20</f>
        <v>-176</v>
      </c>
    </row>
    <row r="10" spans="1:15" ht="14.25" customHeight="1" x14ac:dyDescent="0.25">
      <c r="A10" s="346" t="s">
        <v>316</v>
      </c>
      <c r="B10" s="344">
        <v>-164</v>
      </c>
      <c r="C10" s="343">
        <f>+'Riconduzione RF'!E26</f>
        <v>-160</v>
      </c>
      <c r="O10" s="7"/>
    </row>
    <row r="11" spans="1:15" ht="14.25" customHeight="1" x14ac:dyDescent="0.25">
      <c r="A11" s="336" t="s">
        <v>317</v>
      </c>
      <c r="B11" s="186">
        <v>1221</v>
      </c>
      <c r="C11" s="339">
        <f>+C6+C7+C8+C9+C10+C4</f>
        <v>749</v>
      </c>
    </row>
    <row r="12" spans="1:15" ht="14.25" customHeight="1" x14ac:dyDescent="0.25">
      <c r="A12" s="348" t="s">
        <v>184</v>
      </c>
      <c r="B12" s="344">
        <v>-402</v>
      </c>
      <c r="C12" s="349">
        <f>+'Riconduzione RF'!E32</f>
        <v>-457</v>
      </c>
    </row>
    <row r="13" spans="1:15" ht="14.25" hidden="1" customHeight="1" outlineLevel="1" x14ac:dyDescent="0.25">
      <c r="A13" s="346" t="s">
        <v>318</v>
      </c>
      <c r="B13" s="340"/>
      <c r="C13" s="349"/>
    </row>
    <row r="14" spans="1:15" ht="14.25" hidden="1" customHeight="1" outlineLevel="1" x14ac:dyDescent="0.25">
      <c r="A14" s="348" t="s">
        <v>319</v>
      </c>
      <c r="B14" s="344"/>
      <c r="C14" s="343"/>
    </row>
    <row r="15" spans="1:15" ht="14.25" customHeight="1" collapsed="1" x14ac:dyDescent="0.25">
      <c r="A15" s="338" t="s">
        <v>320</v>
      </c>
      <c r="B15" s="345">
        <v>6</v>
      </c>
      <c r="C15" s="343">
        <f>+'Riconduzione RF'!E40</f>
        <v>-5</v>
      </c>
    </row>
    <row r="16" spans="1:15" ht="14.25" customHeight="1" x14ac:dyDescent="0.25">
      <c r="A16" s="352" t="s">
        <v>321</v>
      </c>
      <c r="B16" s="344"/>
      <c r="C16" s="343">
        <f>+'Riconduzione RF'!E44</f>
        <v>-314</v>
      </c>
    </row>
    <row r="17" spans="1:6" ht="14.25" customHeight="1" x14ac:dyDescent="0.25">
      <c r="A17" s="348" t="s">
        <v>322</v>
      </c>
      <c r="B17" s="344">
        <v>-31</v>
      </c>
      <c r="C17" s="339">
        <f>+'Riconduzione RF'!E47</f>
        <v>-56</v>
      </c>
      <c r="D17" s="108">
        <v>-60</v>
      </c>
    </row>
    <row r="18" spans="1:6" ht="14.25" customHeight="1" x14ac:dyDescent="0.25">
      <c r="A18" s="321" t="s">
        <v>323</v>
      </c>
      <c r="B18" s="351">
        <v>794</v>
      </c>
      <c r="C18" s="349">
        <f>+C12+C13+C14+C15+C16+C17+C11</f>
        <v>-83</v>
      </c>
      <c r="E18" s="108"/>
      <c r="F18" s="108"/>
    </row>
    <row r="19" spans="1:6" ht="14.25" hidden="1" customHeight="1" outlineLevel="1" x14ac:dyDescent="0.25">
      <c r="A19" s="348" t="s">
        <v>324</v>
      </c>
      <c r="B19" s="344"/>
      <c r="C19" s="349"/>
      <c r="E19" s="108"/>
      <c r="F19" s="108"/>
    </row>
    <row r="20" spans="1:6" ht="14.25" customHeight="1" collapsed="1" x14ac:dyDescent="0.25">
      <c r="A20" s="348" t="s">
        <v>325</v>
      </c>
      <c r="B20" s="344">
        <v>-3</v>
      </c>
      <c r="C20" s="343">
        <f>+'Riconduzione RF'!D62</f>
        <v>-3</v>
      </c>
      <c r="E20" s="108"/>
      <c r="F20" s="108"/>
    </row>
    <row r="21" spans="1:6" ht="14.25" customHeight="1" x14ac:dyDescent="0.25">
      <c r="A21" s="338" t="s">
        <v>326</v>
      </c>
      <c r="B21" s="344">
        <v>577</v>
      </c>
      <c r="C21" s="343">
        <f>+'Riconduzione RF'!D59+'Riconduzione RF'!D60+'Riconduzione RF'!D61</f>
        <v>1220</v>
      </c>
    </row>
    <row r="22" spans="1:6" ht="14.25" customHeight="1" x14ac:dyDescent="0.25">
      <c r="A22" s="348" t="s">
        <v>327</v>
      </c>
      <c r="B22" s="340">
        <v>-743</v>
      </c>
      <c r="C22" s="349">
        <f>+'Riconduzione RF'!E63</f>
        <v>-881</v>
      </c>
    </row>
    <row r="23" spans="1:6" ht="14.25" customHeight="1" x14ac:dyDescent="0.25">
      <c r="A23" s="321" t="s">
        <v>328</v>
      </c>
      <c r="B23" s="351">
        <v>625</v>
      </c>
      <c r="C23" s="343">
        <f>+C18+C21+C22+C19+C20</f>
        <v>253</v>
      </c>
    </row>
    <row r="24" spans="1:6" ht="14.25" customHeight="1" x14ac:dyDescent="0.25">
      <c r="A24" s="336"/>
      <c r="B24" s="350"/>
      <c r="C24" s="186"/>
    </row>
    <row r="25" spans="1:6" ht="14.25" customHeight="1" x14ac:dyDescent="0.25">
      <c r="A25" s="185"/>
      <c r="B25" s="186"/>
      <c r="C25" s="186"/>
    </row>
    <row r="26" spans="1:6" ht="14.25" customHeight="1" thickBot="1" x14ac:dyDescent="0.3">
      <c r="A26" s="386" t="s">
        <v>329</v>
      </c>
      <c r="B26" s="407"/>
      <c r="C26" s="408"/>
    </row>
    <row r="27" spans="1:6" ht="14.25" customHeight="1" x14ac:dyDescent="0.25">
      <c r="A27" s="207"/>
      <c r="B27" s="1008" t="s">
        <v>29</v>
      </c>
      <c r="C27" s="1008"/>
    </row>
    <row r="28" spans="1:6" ht="14.25" customHeight="1" x14ac:dyDescent="0.25">
      <c r="A28" s="174" t="s">
        <v>30</v>
      </c>
      <c r="B28" s="210">
        <v>2019</v>
      </c>
      <c r="C28" s="229">
        <v>2020</v>
      </c>
    </row>
    <row r="29" spans="1:6" ht="14.25" customHeight="1" x14ac:dyDescent="0.25">
      <c r="A29" s="321" t="s">
        <v>323</v>
      </c>
      <c r="B29" s="351">
        <f>+B18</f>
        <v>794</v>
      </c>
      <c r="C29" s="354">
        <f>+C18</f>
        <v>-83</v>
      </c>
    </row>
    <row r="30" spans="1:6" ht="14.25" hidden="1" customHeight="1" outlineLevel="1" x14ac:dyDescent="0.25">
      <c r="A30" s="348" t="s">
        <v>330</v>
      </c>
      <c r="B30" s="344"/>
      <c r="C30" s="339"/>
    </row>
    <row r="31" spans="1:6" ht="14.25" hidden="1" customHeight="1" outlineLevel="1" x14ac:dyDescent="0.25">
      <c r="A31" s="338" t="s">
        <v>331</v>
      </c>
      <c r="B31" s="344"/>
      <c r="C31" s="343"/>
    </row>
    <row r="32" spans="1:6" ht="14.25" customHeight="1" collapsed="1" x14ac:dyDescent="0.25">
      <c r="A32" s="348" t="s">
        <v>332</v>
      </c>
      <c r="B32" s="340">
        <v>-2</v>
      </c>
      <c r="C32" s="354"/>
    </row>
    <row r="33" spans="1:6" ht="14.25" customHeight="1" x14ac:dyDescent="0.25">
      <c r="A33" s="338" t="s">
        <v>333</v>
      </c>
      <c r="B33" s="340">
        <v>-24</v>
      </c>
      <c r="C33" s="354">
        <v>-1</v>
      </c>
    </row>
    <row r="34" spans="1:6" ht="14.25" hidden="1" customHeight="1" x14ac:dyDescent="0.25">
      <c r="A34" s="348" t="s">
        <v>334</v>
      </c>
      <c r="B34" s="340"/>
      <c r="C34" s="339"/>
    </row>
    <row r="35" spans="1:6" ht="14.25" customHeight="1" collapsed="1" x14ac:dyDescent="0.25">
      <c r="A35" s="348" t="s">
        <v>335</v>
      </c>
      <c r="B35" s="340">
        <v>-743</v>
      </c>
      <c r="C35" s="343">
        <f>+C22</f>
        <v>-881</v>
      </c>
    </row>
    <row r="36" spans="1:6" ht="14.25" customHeight="1" x14ac:dyDescent="0.25">
      <c r="A36" s="321" t="s">
        <v>336</v>
      </c>
      <c r="B36" s="351">
        <f>+B29+B32+B33+B35</f>
        <v>25</v>
      </c>
      <c r="C36" s="343">
        <f>SUM(C29:C35)</f>
        <v>-965</v>
      </c>
    </row>
    <row r="37" spans="1:6" x14ac:dyDescent="0.25">
      <c r="A37" s="353"/>
      <c r="B37" s="353"/>
      <c r="C37" s="353"/>
    </row>
    <row r="38" spans="1:6" ht="11.25" customHeight="1" x14ac:dyDescent="0.25">
      <c r="A38" s="1037"/>
      <c r="B38" s="1037"/>
      <c r="C38" s="1037"/>
    </row>
    <row r="39" spans="1:6" ht="22.8" x14ac:dyDescent="0.25">
      <c r="A39" s="1038"/>
      <c r="B39" s="1038"/>
      <c r="C39" s="1038"/>
      <c r="E39" s="158" t="s">
        <v>60</v>
      </c>
      <c r="F39" s="167" t="s">
        <v>337</v>
      </c>
    </row>
    <row r="40" spans="1:6" ht="13.8" x14ac:dyDescent="0.25">
      <c r="A40" s="101" t="s">
        <v>37</v>
      </c>
      <c r="B40" s="135"/>
      <c r="C40" s="135"/>
      <c r="E40" s="158" t="s">
        <v>38</v>
      </c>
      <c r="F40" s="167" t="s">
        <v>338</v>
      </c>
    </row>
    <row r="41" spans="1:6" ht="14.25" customHeight="1" x14ac:dyDescent="0.25">
      <c r="A41" s="1037"/>
      <c r="B41" s="1037"/>
      <c r="C41" s="1037"/>
      <c r="E41" s="477"/>
      <c r="F41" s="134"/>
    </row>
  </sheetData>
  <mergeCells count="5">
    <mergeCell ref="A38:C38"/>
    <mergeCell ref="A39:C39"/>
    <mergeCell ref="A41:C41"/>
    <mergeCell ref="B2:C2"/>
    <mergeCell ref="B27:C27"/>
  </mergeCells>
  <hyperlinks>
    <hyperlink ref="A40" location="Indice!A1" display="Indice" xr:uid="{00000000-0004-0000-2200-000000000000}"/>
  </hyperlinks>
  <pageMargins left="0.75" right="0.75" top="1" bottom="1" header="0.5" footer="0.5"/>
  <pageSetup orientation="portrait" r:id="rId1"/>
  <headerFooter alignWithMargins="0">
    <oddFooter>&amp;L&amp;1#&amp;"Calibri"&amp;10&amp;K000000Internal</oddFooter>
  </headerFooter>
  <customProperties>
    <customPr name="_pios_id" r:id="rId2"/>
  </customPropertie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FF00"/>
    <pageSetUpPr fitToPage="1"/>
  </sheetPr>
  <dimension ref="A1:IO69"/>
  <sheetViews>
    <sheetView showGridLines="0" topLeftCell="A16" zoomScaleNormal="100" workbookViewId="0">
      <selection activeCell="F27" sqref="F27"/>
    </sheetView>
  </sheetViews>
  <sheetFormatPr defaultRowHeight="11.4" outlineLevelRow="1" x14ac:dyDescent="0.25"/>
  <cols>
    <col min="1" max="1" width="50.5546875" style="335" customWidth="1"/>
    <col min="2" max="2" width="10.5546875" style="97" customWidth="1"/>
    <col min="3" max="4" width="10.5546875" style="112" customWidth="1"/>
    <col min="5" max="6" width="10.5546875" style="113" customWidth="1"/>
    <col min="7" max="7" width="9.44140625" style="20"/>
    <col min="8" max="8" width="3.5546875" style="20" customWidth="1"/>
    <col min="9" max="9" width="87.5546875" style="20" customWidth="1"/>
    <col min="10" max="249" width="9.44140625" style="20"/>
    <col min="250" max="250" width="41.5546875" style="20" customWidth="1"/>
    <col min="251" max="251" width="12.5546875" style="20" customWidth="1"/>
    <col min="252" max="252" width="10.44140625" style="20" bestFit="1" customWidth="1"/>
    <col min="253" max="253" width="8.5546875" style="20" customWidth="1"/>
    <col min="254" max="254" width="0.5546875" style="20" customWidth="1"/>
    <col min="255" max="255" width="10.5546875" style="20" customWidth="1"/>
    <col min="256" max="256" width="12.44140625" style="20" customWidth="1"/>
    <col min="257" max="257" width="3.5546875" style="20" customWidth="1"/>
    <col min="258" max="258" width="2.5546875" style="20" customWidth="1"/>
    <col min="259" max="259" width="0" style="20" hidden="1" customWidth="1"/>
    <col min="260" max="260" width="1.5546875" style="20" customWidth="1"/>
    <col min="261" max="505" width="9.44140625" style="20"/>
    <col min="506" max="506" width="41.5546875" style="20" customWidth="1"/>
    <col min="507" max="507" width="12.5546875" style="20" customWidth="1"/>
    <col min="508" max="508" width="10.44140625" style="20" bestFit="1" customWidth="1"/>
    <col min="509" max="509" width="8.5546875" style="20" customWidth="1"/>
    <col min="510" max="510" width="0.5546875" style="20" customWidth="1"/>
    <col min="511" max="511" width="10.5546875" style="20" customWidth="1"/>
    <col min="512" max="512" width="12.44140625" style="20" customWidth="1"/>
    <col min="513" max="513" width="3.5546875" style="20" customWidth="1"/>
    <col min="514" max="514" width="2.5546875" style="20" customWidth="1"/>
    <col min="515" max="515" width="0" style="20" hidden="1" customWidth="1"/>
    <col min="516" max="516" width="1.5546875" style="20" customWidth="1"/>
    <col min="517" max="761" width="9.44140625" style="20"/>
    <col min="762" max="762" width="41.5546875" style="20" customWidth="1"/>
    <col min="763" max="763" width="12.5546875" style="20" customWidth="1"/>
    <col min="764" max="764" width="10.44140625" style="20" bestFit="1" customWidth="1"/>
    <col min="765" max="765" width="8.5546875" style="20" customWidth="1"/>
    <col min="766" max="766" width="0.5546875" style="20" customWidth="1"/>
    <col min="767" max="767" width="10.5546875" style="20" customWidth="1"/>
    <col min="768" max="768" width="12.44140625" style="20" customWidth="1"/>
    <col min="769" max="769" width="3.5546875" style="20" customWidth="1"/>
    <col min="770" max="770" width="2.5546875" style="20" customWidth="1"/>
    <col min="771" max="771" width="0" style="20" hidden="1" customWidth="1"/>
    <col min="772" max="772" width="1.5546875" style="20" customWidth="1"/>
    <col min="773" max="1017" width="9.44140625" style="20"/>
    <col min="1018" max="1018" width="41.5546875" style="20" customWidth="1"/>
    <col min="1019" max="1019" width="12.5546875" style="20" customWidth="1"/>
    <col min="1020" max="1020" width="10.44140625" style="20" bestFit="1" customWidth="1"/>
    <col min="1021" max="1021" width="8.5546875" style="20" customWidth="1"/>
    <col min="1022" max="1022" width="0.5546875" style="20" customWidth="1"/>
    <col min="1023" max="1023" width="10.5546875" style="20" customWidth="1"/>
    <col min="1024" max="1024" width="12.44140625" style="20" customWidth="1"/>
    <col min="1025" max="1025" width="3.5546875" style="20" customWidth="1"/>
    <col min="1026" max="1026" width="2.5546875" style="20" customWidth="1"/>
    <col min="1027" max="1027" width="0" style="20" hidden="1" customWidth="1"/>
    <col min="1028" max="1028" width="1.5546875" style="20" customWidth="1"/>
    <col min="1029" max="1273" width="9.44140625" style="20"/>
    <col min="1274" max="1274" width="41.5546875" style="20" customWidth="1"/>
    <col min="1275" max="1275" width="12.5546875" style="20" customWidth="1"/>
    <col min="1276" max="1276" width="10.44140625" style="20" bestFit="1" customWidth="1"/>
    <col min="1277" max="1277" width="8.5546875" style="20" customWidth="1"/>
    <col min="1278" max="1278" width="0.5546875" style="20" customWidth="1"/>
    <col min="1279" max="1279" width="10.5546875" style="20" customWidth="1"/>
    <col min="1280" max="1280" width="12.44140625" style="20" customWidth="1"/>
    <col min="1281" max="1281" width="3.5546875" style="20" customWidth="1"/>
    <col min="1282" max="1282" width="2.5546875" style="20" customWidth="1"/>
    <col min="1283" max="1283" width="0" style="20" hidden="1" customWidth="1"/>
    <col min="1284" max="1284" width="1.5546875" style="20" customWidth="1"/>
    <col min="1285" max="1529" width="9.44140625" style="20"/>
    <col min="1530" max="1530" width="41.5546875" style="20" customWidth="1"/>
    <col min="1531" max="1531" width="12.5546875" style="20" customWidth="1"/>
    <col min="1532" max="1532" width="10.44140625" style="20" bestFit="1" customWidth="1"/>
    <col min="1533" max="1533" width="8.5546875" style="20" customWidth="1"/>
    <col min="1534" max="1534" width="0.5546875" style="20" customWidth="1"/>
    <col min="1535" max="1535" width="10.5546875" style="20" customWidth="1"/>
    <col min="1536" max="1536" width="12.44140625" style="20" customWidth="1"/>
    <col min="1537" max="1537" width="3.5546875" style="20" customWidth="1"/>
    <col min="1538" max="1538" width="2.5546875" style="20" customWidth="1"/>
    <col min="1539" max="1539" width="0" style="20" hidden="1" customWidth="1"/>
    <col min="1540" max="1540" width="1.5546875" style="20" customWidth="1"/>
    <col min="1541" max="1785" width="9.44140625" style="20"/>
    <col min="1786" max="1786" width="41.5546875" style="20" customWidth="1"/>
    <col min="1787" max="1787" width="12.5546875" style="20" customWidth="1"/>
    <col min="1788" max="1788" width="10.44140625" style="20" bestFit="1" customWidth="1"/>
    <col min="1789" max="1789" width="8.5546875" style="20" customWidth="1"/>
    <col min="1790" max="1790" width="0.5546875" style="20" customWidth="1"/>
    <col min="1791" max="1791" width="10.5546875" style="20" customWidth="1"/>
    <col min="1792" max="1792" width="12.44140625" style="20" customWidth="1"/>
    <col min="1793" max="1793" width="3.5546875" style="20" customWidth="1"/>
    <col min="1794" max="1794" width="2.5546875" style="20" customWidth="1"/>
    <col min="1795" max="1795" width="0" style="20" hidden="1" customWidth="1"/>
    <col min="1796" max="1796" width="1.5546875" style="20" customWidth="1"/>
    <col min="1797" max="2041" width="9.44140625" style="20"/>
    <col min="2042" max="2042" width="41.5546875" style="20" customWidth="1"/>
    <col min="2043" max="2043" width="12.5546875" style="20" customWidth="1"/>
    <col min="2044" max="2044" width="10.44140625" style="20" bestFit="1" customWidth="1"/>
    <col min="2045" max="2045" width="8.5546875" style="20" customWidth="1"/>
    <col min="2046" max="2046" width="0.5546875" style="20" customWidth="1"/>
    <col min="2047" max="2047" width="10.5546875" style="20" customWidth="1"/>
    <col min="2048" max="2048" width="12.44140625" style="20" customWidth="1"/>
    <col min="2049" max="2049" width="3.5546875" style="20" customWidth="1"/>
    <col min="2050" max="2050" width="2.5546875" style="20" customWidth="1"/>
    <col min="2051" max="2051" width="0" style="20" hidden="1" customWidth="1"/>
    <col min="2052" max="2052" width="1.5546875" style="20" customWidth="1"/>
    <col min="2053" max="2297" width="9.44140625" style="20"/>
    <col min="2298" max="2298" width="41.5546875" style="20" customWidth="1"/>
    <col min="2299" max="2299" width="12.5546875" style="20" customWidth="1"/>
    <col min="2300" max="2300" width="10.44140625" style="20" bestFit="1" customWidth="1"/>
    <col min="2301" max="2301" width="8.5546875" style="20" customWidth="1"/>
    <col min="2302" max="2302" width="0.5546875" style="20" customWidth="1"/>
    <col min="2303" max="2303" width="10.5546875" style="20" customWidth="1"/>
    <col min="2304" max="2304" width="12.44140625" style="20" customWidth="1"/>
    <col min="2305" max="2305" width="3.5546875" style="20" customWidth="1"/>
    <col min="2306" max="2306" width="2.5546875" style="20" customWidth="1"/>
    <col min="2307" max="2307" width="0" style="20" hidden="1" customWidth="1"/>
    <col min="2308" max="2308" width="1.5546875" style="20" customWidth="1"/>
    <col min="2309" max="2553" width="9.44140625" style="20"/>
    <col min="2554" max="2554" width="41.5546875" style="20" customWidth="1"/>
    <col min="2555" max="2555" width="12.5546875" style="20" customWidth="1"/>
    <col min="2556" max="2556" width="10.44140625" style="20" bestFit="1" customWidth="1"/>
    <col min="2557" max="2557" width="8.5546875" style="20" customWidth="1"/>
    <col min="2558" max="2558" width="0.5546875" style="20" customWidth="1"/>
    <col min="2559" max="2559" width="10.5546875" style="20" customWidth="1"/>
    <col min="2560" max="2560" width="12.44140625" style="20" customWidth="1"/>
    <col min="2561" max="2561" width="3.5546875" style="20" customWidth="1"/>
    <col min="2562" max="2562" width="2.5546875" style="20" customWidth="1"/>
    <col min="2563" max="2563" width="0" style="20" hidden="1" customWidth="1"/>
    <col min="2564" max="2564" width="1.5546875" style="20" customWidth="1"/>
    <col min="2565" max="2809" width="9.44140625" style="20"/>
    <col min="2810" max="2810" width="41.5546875" style="20" customWidth="1"/>
    <col min="2811" max="2811" width="12.5546875" style="20" customWidth="1"/>
    <col min="2812" max="2812" width="10.44140625" style="20" bestFit="1" customWidth="1"/>
    <col min="2813" max="2813" width="8.5546875" style="20" customWidth="1"/>
    <col min="2814" max="2814" width="0.5546875" style="20" customWidth="1"/>
    <col min="2815" max="2815" width="10.5546875" style="20" customWidth="1"/>
    <col min="2816" max="2816" width="12.44140625" style="20" customWidth="1"/>
    <col min="2817" max="2817" width="3.5546875" style="20" customWidth="1"/>
    <col min="2818" max="2818" width="2.5546875" style="20" customWidth="1"/>
    <col min="2819" max="2819" width="0" style="20" hidden="1" customWidth="1"/>
    <col min="2820" max="2820" width="1.5546875" style="20" customWidth="1"/>
    <col min="2821" max="3065" width="9.44140625" style="20"/>
    <col min="3066" max="3066" width="41.5546875" style="20" customWidth="1"/>
    <col min="3067" max="3067" width="12.5546875" style="20" customWidth="1"/>
    <col min="3068" max="3068" width="10.44140625" style="20" bestFit="1" customWidth="1"/>
    <col min="3069" max="3069" width="8.5546875" style="20" customWidth="1"/>
    <col min="3070" max="3070" width="0.5546875" style="20" customWidth="1"/>
    <col min="3071" max="3071" width="10.5546875" style="20" customWidth="1"/>
    <col min="3072" max="3072" width="12.44140625" style="20" customWidth="1"/>
    <col min="3073" max="3073" width="3.5546875" style="20" customWidth="1"/>
    <col min="3074" max="3074" width="2.5546875" style="20" customWidth="1"/>
    <col min="3075" max="3075" width="0" style="20" hidden="1" customWidth="1"/>
    <col min="3076" max="3076" width="1.5546875" style="20" customWidth="1"/>
    <col min="3077" max="3321" width="9.44140625" style="20"/>
    <col min="3322" max="3322" width="41.5546875" style="20" customWidth="1"/>
    <col min="3323" max="3323" width="12.5546875" style="20" customWidth="1"/>
    <col min="3324" max="3324" width="10.44140625" style="20" bestFit="1" customWidth="1"/>
    <col min="3325" max="3325" width="8.5546875" style="20" customWidth="1"/>
    <col min="3326" max="3326" width="0.5546875" style="20" customWidth="1"/>
    <col min="3327" max="3327" width="10.5546875" style="20" customWidth="1"/>
    <col min="3328" max="3328" width="12.44140625" style="20" customWidth="1"/>
    <col min="3329" max="3329" width="3.5546875" style="20" customWidth="1"/>
    <col min="3330" max="3330" width="2.5546875" style="20" customWidth="1"/>
    <col min="3331" max="3331" width="0" style="20" hidden="1" customWidth="1"/>
    <col min="3332" max="3332" width="1.5546875" style="20" customWidth="1"/>
    <col min="3333" max="3577" width="9.44140625" style="20"/>
    <col min="3578" max="3578" width="41.5546875" style="20" customWidth="1"/>
    <col min="3579" max="3579" width="12.5546875" style="20" customWidth="1"/>
    <col min="3580" max="3580" width="10.44140625" style="20" bestFit="1" customWidth="1"/>
    <col min="3581" max="3581" width="8.5546875" style="20" customWidth="1"/>
    <col min="3582" max="3582" width="0.5546875" style="20" customWidth="1"/>
    <col min="3583" max="3583" width="10.5546875" style="20" customWidth="1"/>
    <col min="3584" max="3584" width="12.44140625" style="20" customWidth="1"/>
    <col min="3585" max="3585" width="3.5546875" style="20" customWidth="1"/>
    <col min="3586" max="3586" width="2.5546875" style="20" customWidth="1"/>
    <col min="3587" max="3587" width="0" style="20" hidden="1" customWidth="1"/>
    <col min="3588" max="3588" width="1.5546875" style="20" customWidth="1"/>
    <col min="3589" max="3833" width="9.44140625" style="20"/>
    <col min="3834" max="3834" width="41.5546875" style="20" customWidth="1"/>
    <col min="3835" max="3835" width="12.5546875" style="20" customWidth="1"/>
    <col min="3836" max="3836" width="10.44140625" style="20" bestFit="1" customWidth="1"/>
    <col min="3837" max="3837" width="8.5546875" style="20" customWidth="1"/>
    <col min="3838" max="3838" width="0.5546875" style="20" customWidth="1"/>
    <col min="3839" max="3839" width="10.5546875" style="20" customWidth="1"/>
    <col min="3840" max="3840" width="12.44140625" style="20" customWidth="1"/>
    <col min="3841" max="3841" width="3.5546875" style="20" customWidth="1"/>
    <col min="3842" max="3842" width="2.5546875" style="20" customWidth="1"/>
    <col min="3843" max="3843" width="0" style="20" hidden="1" customWidth="1"/>
    <col min="3844" max="3844" width="1.5546875" style="20" customWidth="1"/>
    <col min="3845" max="4089" width="9.44140625" style="20"/>
    <col min="4090" max="4090" width="41.5546875" style="20" customWidth="1"/>
    <col min="4091" max="4091" width="12.5546875" style="20" customWidth="1"/>
    <col min="4092" max="4092" width="10.44140625" style="20" bestFit="1" customWidth="1"/>
    <col min="4093" max="4093" width="8.5546875" style="20" customWidth="1"/>
    <col min="4094" max="4094" width="0.5546875" style="20" customWidth="1"/>
    <col min="4095" max="4095" width="10.5546875" style="20" customWidth="1"/>
    <col min="4096" max="4096" width="12.44140625" style="20" customWidth="1"/>
    <col min="4097" max="4097" width="3.5546875" style="20" customWidth="1"/>
    <col min="4098" max="4098" width="2.5546875" style="20" customWidth="1"/>
    <col min="4099" max="4099" width="0" style="20" hidden="1" customWidth="1"/>
    <col min="4100" max="4100" width="1.5546875" style="20" customWidth="1"/>
    <col min="4101" max="4345" width="9.44140625" style="20"/>
    <col min="4346" max="4346" width="41.5546875" style="20" customWidth="1"/>
    <col min="4347" max="4347" width="12.5546875" style="20" customWidth="1"/>
    <col min="4348" max="4348" width="10.44140625" style="20" bestFit="1" customWidth="1"/>
    <col min="4349" max="4349" width="8.5546875" style="20" customWidth="1"/>
    <col min="4350" max="4350" width="0.5546875" style="20" customWidth="1"/>
    <col min="4351" max="4351" width="10.5546875" style="20" customWidth="1"/>
    <col min="4352" max="4352" width="12.44140625" style="20" customWidth="1"/>
    <col min="4353" max="4353" width="3.5546875" style="20" customWidth="1"/>
    <col min="4354" max="4354" width="2.5546875" style="20" customWidth="1"/>
    <col min="4355" max="4355" width="0" style="20" hidden="1" customWidth="1"/>
    <col min="4356" max="4356" width="1.5546875" style="20" customWidth="1"/>
    <col min="4357" max="4601" width="9.44140625" style="20"/>
    <col min="4602" max="4602" width="41.5546875" style="20" customWidth="1"/>
    <col min="4603" max="4603" width="12.5546875" style="20" customWidth="1"/>
    <col min="4604" max="4604" width="10.44140625" style="20" bestFit="1" customWidth="1"/>
    <col min="4605" max="4605" width="8.5546875" style="20" customWidth="1"/>
    <col min="4606" max="4606" width="0.5546875" style="20" customWidth="1"/>
    <col min="4607" max="4607" width="10.5546875" style="20" customWidth="1"/>
    <col min="4608" max="4608" width="12.44140625" style="20" customWidth="1"/>
    <col min="4609" max="4609" width="3.5546875" style="20" customWidth="1"/>
    <col min="4610" max="4610" width="2.5546875" style="20" customWidth="1"/>
    <col min="4611" max="4611" width="0" style="20" hidden="1" customWidth="1"/>
    <col min="4612" max="4612" width="1.5546875" style="20" customWidth="1"/>
    <col min="4613" max="4857" width="9.44140625" style="20"/>
    <col min="4858" max="4858" width="41.5546875" style="20" customWidth="1"/>
    <col min="4859" max="4859" width="12.5546875" style="20" customWidth="1"/>
    <col min="4860" max="4860" width="10.44140625" style="20" bestFit="1" customWidth="1"/>
    <col min="4861" max="4861" width="8.5546875" style="20" customWidth="1"/>
    <col min="4862" max="4862" width="0.5546875" style="20" customWidth="1"/>
    <col min="4863" max="4863" width="10.5546875" style="20" customWidth="1"/>
    <col min="4864" max="4864" width="12.44140625" style="20" customWidth="1"/>
    <col min="4865" max="4865" width="3.5546875" style="20" customWidth="1"/>
    <col min="4866" max="4866" width="2.5546875" style="20" customWidth="1"/>
    <col min="4867" max="4867" width="0" style="20" hidden="1" customWidth="1"/>
    <col min="4868" max="4868" width="1.5546875" style="20" customWidth="1"/>
    <col min="4869" max="5113" width="9.44140625" style="20"/>
    <col min="5114" max="5114" width="41.5546875" style="20" customWidth="1"/>
    <col min="5115" max="5115" width="12.5546875" style="20" customWidth="1"/>
    <col min="5116" max="5116" width="10.44140625" style="20" bestFit="1" customWidth="1"/>
    <col min="5117" max="5117" width="8.5546875" style="20" customWidth="1"/>
    <col min="5118" max="5118" width="0.5546875" style="20" customWidth="1"/>
    <col min="5119" max="5119" width="10.5546875" style="20" customWidth="1"/>
    <col min="5120" max="5120" width="12.44140625" style="20" customWidth="1"/>
    <col min="5121" max="5121" width="3.5546875" style="20" customWidth="1"/>
    <col min="5122" max="5122" width="2.5546875" style="20" customWidth="1"/>
    <col min="5123" max="5123" width="0" style="20" hidden="1" customWidth="1"/>
    <col min="5124" max="5124" width="1.5546875" style="20" customWidth="1"/>
    <col min="5125" max="5369" width="9.44140625" style="20"/>
    <col min="5370" max="5370" width="41.5546875" style="20" customWidth="1"/>
    <col min="5371" max="5371" width="12.5546875" style="20" customWidth="1"/>
    <col min="5372" max="5372" width="10.44140625" style="20" bestFit="1" customWidth="1"/>
    <col min="5373" max="5373" width="8.5546875" style="20" customWidth="1"/>
    <col min="5374" max="5374" width="0.5546875" style="20" customWidth="1"/>
    <col min="5375" max="5375" width="10.5546875" style="20" customWidth="1"/>
    <col min="5376" max="5376" width="12.44140625" style="20" customWidth="1"/>
    <col min="5377" max="5377" width="3.5546875" style="20" customWidth="1"/>
    <col min="5378" max="5378" width="2.5546875" style="20" customWidth="1"/>
    <col min="5379" max="5379" width="0" style="20" hidden="1" customWidth="1"/>
    <col min="5380" max="5380" width="1.5546875" style="20" customWidth="1"/>
    <col min="5381" max="5625" width="9.44140625" style="20"/>
    <col min="5626" max="5626" width="41.5546875" style="20" customWidth="1"/>
    <col min="5627" max="5627" width="12.5546875" style="20" customWidth="1"/>
    <col min="5628" max="5628" width="10.44140625" style="20" bestFit="1" customWidth="1"/>
    <col min="5629" max="5629" width="8.5546875" style="20" customWidth="1"/>
    <col min="5630" max="5630" width="0.5546875" style="20" customWidth="1"/>
    <col min="5631" max="5631" width="10.5546875" style="20" customWidth="1"/>
    <col min="5632" max="5632" width="12.44140625" style="20" customWidth="1"/>
    <col min="5633" max="5633" width="3.5546875" style="20" customWidth="1"/>
    <col min="5634" max="5634" width="2.5546875" style="20" customWidth="1"/>
    <col min="5635" max="5635" width="0" style="20" hidden="1" customWidth="1"/>
    <col min="5636" max="5636" width="1.5546875" style="20" customWidth="1"/>
    <col min="5637" max="5881" width="9.44140625" style="20"/>
    <col min="5882" max="5882" width="41.5546875" style="20" customWidth="1"/>
    <col min="5883" max="5883" width="12.5546875" style="20" customWidth="1"/>
    <col min="5884" max="5884" width="10.44140625" style="20" bestFit="1" customWidth="1"/>
    <col min="5885" max="5885" width="8.5546875" style="20" customWidth="1"/>
    <col min="5886" max="5886" width="0.5546875" style="20" customWidth="1"/>
    <col min="5887" max="5887" width="10.5546875" style="20" customWidth="1"/>
    <col min="5888" max="5888" width="12.44140625" style="20" customWidth="1"/>
    <col min="5889" max="5889" width="3.5546875" style="20" customWidth="1"/>
    <col min="5890" max="5890" width="2.5546875" style="20" customWidth="1"/>
    <col min="5891" max="5891" width="0" style="20" hidden="1" customWidth="1"/>
    <col min="5892" max="5892" width="1.5546875" style="20" customWidth="1"/>
    <col min="5893" max="6137" width="9.44140625" style="20"/>
    <col min="6138" max="6138" width="41.5546875" style="20" customWidth="1"/>
    <col min="6139" max="6139" width="12.5546875" style="20" customWidth="1"/>
    <col min="6140" max="6140" width="10.44140625" style="20" bestFit="1" customWidth="1"/>
    <col min="6141" max="6141" width="8.5546875" style="20" customWidth="1"/>
    <col min="6142" max="6142" width="0.5546875" style="20" customWidth="1"/>
    <col min="6143" max="6143" width="10.5546875" style="20" customWidth="1"/>
    <col min="6144" max="6144" width="12.44140625" style="20" customWidth="1"/>
    <col min="6145" max="6145" width="3.5546875" style="20" customWidth="1"/>
    <col min="6146" max="6146" width="2.5546875" style="20" customWidth="1"/>
    <col min="6147" max="6147" width="0" style="20" hidden="1" customWidth="1"/>
    <col min="6148" max="6148" width="1.5546875" style="20" customWidth="1"/>
    <col min="6149" max="6393" width="9.44140625" style="20"/>
    <col min="6394" max="6394" width="41.5546875" style="20" customWidth="1"/>
    <col min="6395" max="6395" width="12.5546875" style="20" customWidth="1"/>
    <col min="6396" max="6396" width="10.44140625" style="20" bestFit="1" customWidth="1"/>
    <col min="6397" max="6397" width="8.5546875" style="20" customWidth="1"/>
    <col min="6398" max="6398" width="0.5546875" style="20" customWidth="1"/>
    <col min="6399" max="6399" width="10.5546875" style="20" customWidth="1"/>
    <col min="6400" max="6400" width="12.44140625" style="20" customWidth="1"/>
    <col min="6401" max="6401" width="3.5546875" style="20" customWidth="1"/>
    <col min="6402" max="6402" width="2.5546875" style="20" customWidth="1"/>
    <col min="6403" max="6403" width="0" style="20" hidden="1" customWidth="1"/>
    <col min="6404" max="6404" width="1.5546875" style="20" customWidth="1"/>
    <col min="6405" max="6649" width="9.44140625" style="20"/>
    <col min="6650" max="6650" width="41.5546875" style="20" customWidth="1"/>
    <col min="6651" max="6651" width="12.5546875" style="20" customWidth="1"/>
    <col min="6652" max="6652" width="10.44140625" style="20" bestFit="1" customWidth="1"/>
    <col min="6653" max="6653" width="8.5546875" style="20" customWidth="1"/>
    <col min="6654" max="6654" width="0.5546875" style="20" customWidth="1"/>
    <col min="6655" max="6655" width="10.5546875" style="20" customWidth="1"/>
    <col min="6656" max="6656" width="12.44140625" style="20" customWidth="1"/>
    <col min="6657" max="6657" width="3.5546875" style="20" customWidth="1"/>
    <col min="6658" max="6658" width="2.5546875" style="20" customWidth="1"/>
    <col min="6659" max="6659" width="0" style="20" hidden="1" customWidth="1"/>
    <col min="6660" max="6660" width="1.5546875" style="20" customWidth="1"/>
    <col min="6661" max="6905" width="9.44140625" style="20"/>
    <col min="6906" max="6906" width="41.5546875" style="20" customWidth="1"/>
    <col min="6907" max="6907" width="12.5546875" style="20" customWidth="1"/>
    <col min="6908" max="6908" width="10.44140625" style="20" bestFit="1" customWidth="1"/>
    <col min="6909" max="6909" width="8.5546875" style="20" customWidth="1"/>
    <col min="6910" max="6910" width="0.5546875" style="20" customWidth="1"/>
    <col min="6911" max="6911" width="10.5546875" style="20" customWidth="1"/>
    <col min="6912" max="6912" width="12.44140625" style="20" customWidth="1"/>
    <col min="6913" max="6913" width="3.5546875" style="20" customWidth="1"/>
    <col min="6914" max="6914" width="2.5546875" style="20" customWidth="1"/>
    <col min="6915" max="6915" width="0" style="20" hidden="1" customWidth="1"/>
    <col min="6916" max="6916" width="1.5546875" style="20" customWidth="1"/>
    <col min="6917" max="7161" width="9.44140625" style="20"/>
    <col min="7162" max="7162" width="41.5546875" style="20" customWidth="1"/>
    <col min="7163" max="7163" width="12.5546875" style="20" customWidth="1"/>
    <col min="7164" max="7164" width="10.44140625" style="20" bestFit="1" customWidth="1"/>
    <col min="7165" max="7165" width="8.5546875" style="20" customWidth="1"/>
    <col min="7166" max="7166" width="0.5546875" style="20" customWidth="1"/>
    <col min="7167" max="7167" width="10.5546875" style="20" customWidth="1"/>
    <col min="7168" max="7168" width="12.44140625" style="20" customWidth="1"/>
    <col min="7169" max="7169" width="3.5546875" style="20" customWidth="1"/>
    <col min="7170" max="7170" width="2.5546875" style="20" customWidth="1"/>
    <col min="7171" max="7171" width="0" style="20" hidden="1" customWidth="1"/>
    <col min="7172" max="7172" width="1.5546875" style="20" customWidth="1"/>
    <col min="7173" max="7417" width="9.44140625" style="20"/>
    <col min="7418" max="7418" width="41.5546875" style="20" customWidth="1"/>
    <col min="7419" max="7419" width="12.5546875" style="20" customWidth="1"/>
    <col min="7420" max="7420" width="10.44140625" style="20" bestFit="1" customWidth="1"/>
    <col min="7421" max="7421" width="8.5546875" style="20" customWidth="1"/>
    <col min="7422" max="7422" width="0.5546875" style="20" customWidth="1"/>
    <col min="7423" max="7423" width="10.5546875" style="20" customWidth="1"/>
    <col min="7424" max="7424" width="12.44140625" style="20" customWidth="1"/>
    <col min="7425" max="7425" width="3.5546875" style="20" customWidth="1"/>
    <col min="7426" max="7426" width="2.5546875" style="20" customWidth="1"/>
    <col min="7427" max="7427" width="0" style="20" hidden="1" customWidth="1"/>
    <col min="7428" max="7428" width="1.5546875" style="20" customWidth="1"/>
    <col min="7429" max="7673" width="9.44140625" style="20"/>
    <col min="7674" max="7674" width="41.5546875" style="20" customWidth="1"/>
    <col min="7675" max="7675" width="12.5546875" style="20" customWidth="1"/>
    <col min="7676" max="7676" width="10.44140625" style="20" bestFit="1" customWidth="1"/>
    <col min="7677" max="7677" width="8.5546875" style="20" customWidth="1"/>
    <col min="7678" max="7678" width="0.5546875" style="20" customWidth="1"/>
    <col min="7679" max="7679" width="10.5546875" style="20" customWidth="1"/>
    <col min="7680" max="7680" width="12.44140625" style="20" customWidth="1"/>
    <col min="7681" max="7681" width="3.5546875" style="20" customWidth="1"/>
    <col min="7682" max="7682" width="2.5546875" style="20" customWidth="1"/>
    <col min="7683" max="7683" width="0" style="20" hidden="1" customWidth="1"/>
    <col min="7684" max="7684" width="1.5546875" style="20" customWidth="1"/>
    <col min="7685" max="7929" width="9.44140625" style="20"/>
    <col min="7930" max="7930" width="41.5546875" style="20" customWidth="1"/>
    <col min="7931" max="7931" width="12.5546875" style="20" customWidth="1"/>
    <col min="7932" max="7932" width="10.44140625" style="20" bestFit="1" customWidth="1"/>
    <col min="7933" max="7933" width="8.5546875" style="20" customWidth="1"/>
    <col min="7934" max="7934" width="0.5546875" style="20" customWidth="1"/>
    <col min="7935" max="7935" width="10.5546875" style="20" customWidth="1"/>
    <col min="7936" max="7936" width="12.44140625" style="20" customWidth="1"/>
    <col min="7937" max="7937" width="3.5546875" style="20" customWidth="1"/>
    <col min="7938" max="7938" width="2.5546875" style="20" customWidth="1"/>
    <col min="7939" max="7939" width="0" style="20" hidden="1" customWidth="1"/>
    <col min="7940" max="7940" width="1.5546875" style="20" customWidth="1"/>
    <col min="7941" max="8185" width="9.44140625" style="20"/>
    <col min="8186" max="8186" width="41.5546875" style="20" customWidth="1"/>
    <col min="8187" max="8187" width="12.5546875" style="20" customWidth="1"/>
    <col min="8188" max="8188" width="10.44140625" style="20" bestFit="1" customWidth="1"/>
    <col min="8189" max="8189" width="8.5546875" style="20" customWidth="1"/>
    <col min="8190" max="8190" width="0.5546875" style="20" customWidth="1"/>
    <col min="8191" max="8191" width="10.5546875" style="20" customWidth="1"/>
    <col min="8192" max="8192" width="12.44140625" style="20" customWidth="1"/>
    <col min="8193" max="8193" width="3.5546875" style="20" customWidth="1"/>
    <col min="8194" max="8194" width="2.5546875" style="20" customWidth="1"/>
    <col min="8195" max="8195" width="0" style="20" hidden="1" customWidth="1"/>
    <col min="8196" max="8196" width="1.5546875" style="20" customWidth="1"/>
    <col min="8197" max="8441" width="9.44140625" style="20"/>
    <col min="8442" max="8442" width="41.5546875" style="20" customWidth="1"/>
    <col min="8443" max="8443" width="12.5546875" style="20" customWidth="1"/>
    <col min="8444" max="8444" width="10.44140625" style="20" bestFit="1" customWidth="1"/>
    <col min="8445" max="8445" width="8.5546875" style="20" customWidth="1"/>
    <col min="8446" max="8446" width="0.5546875" style="20" customWidth="1"/>
    <col min="8447" max="8447" width="10.5546875" style="20" customWidth="1"/>
    <col min="8448" max="8448" width="12.44140625" style="20" customWidth="1"/>
    <col min="8449" max="8449" width="3.5546875" style="20" customWidth="1"/>
    <col min="8450" max="8450" width="2.5546875" style="20" customWidth="1"/>
    <col min="8451" max="8451" width="0" style="20" hidden="1" customWidth="1"/>
    <col min="8452" max="8452" width="1.5546875" style="20" customWidth="1"/>
    <col min="8453" max="8697" width="9.44140625" style="20"/>
    <col min="8698" max="8698" width="41.5546875" style="20" customWidth="1"/>
    <col min="8699" max="8699" width="12.5546875" style="20" customWidth="1"/>
    <col min="8700" max="8700" width="10.44140625" style="20" bestFit="1" customWidth="1"/>
    <col min="8701" max="8701" width="8.5546875" style="20" customWidth="1"/>
    <col min="8702" max="8702" width="0.5546875" style="20" customWidth="1"/>
    <col min="8703" max="8703" width="10.5546875" style="20" customWidth="1"/>
    <col min="8704" max="8704" width="12.44140625" style="20" customWidth="1"/>
    <col min="8705" max="8705" width="3.5546875" style="20" customWidth="1"/>
    <col min="8706" max="8706" width="2.5546875" style="20" customWidth="1"/>
    <col min="8707" max="8707" width="0" style="20" hidden="1" customWidth="1"/>
    <col min="8708" max="8708" width="1.5546875" style="20" customWidth="1"/>
    <col min="8709" max="8953" width="9.44140625" style="20"/>
    <col min="8954" max="8954" width="41.5546875" style="20" customWidth="1"/>
    <col min="8955" max="8955" width="12.5546875" style="20" customWidth="1"/>
    <col min="8956" max="8956" width="10.44140625" style="20" bestFit="1" customWidth="1"/>
    <col min="8957" max="8957" width="8.5546875" style="20" customWidth="1"/>
    <col min="8958" max="8958" width="0.5546875" style="20" customWidth="1"/>
    <col min="8959" max="8959" width="10.5546875" style="20" customWidth="1"/>
    <col min="8960" max="8960" width="12.44140625" style="20" customWidth="1"/>
    <col min="8961" max="8961" width="3.5546875" style="20" customWidth="1"/>
    <col min="8962" max="8962" width="2.5546875" style="20" customWidth="1"/>
    <col min="8963" max="8963" width="0" style="20" hidden="1" customWidth="1"/>
    <col min="8964" max="8964" width="1.5546875" style="20" customWidth="1"/>
    <col min="8965" max="9209" width="9.44140625" style="20"/>
    <col min="9210" max="9210" width="41.5546875" style="20" customWidth="1"/>
    <col min="9211" max="9211" width="12.5546875" style="20" customWidth="1"/>
    <col min="9212" max="9212" width="10.44140625" style="20" bestFit="1" customWidth="1"/>
    <col min="9213" max="9213" width="8.5546875" style="20" customWidth="1"/>
    <col min="9214" max="9214" width="0.5546875" style="20" customWidth="1"/>
    <col min="9215" max="9215" width="10.5546875" style="20" customWidth="1"/>
    <col min="9216" max="9216" width="12.44140625" style="20" customWidth="1"/>
    <col min="9217" max="9217" width="3.5546875" style="20" customWidth="1"/>
    <col min="9218" max="9218" width="2.5546875" style="20" customWidth="1"/>
    <col min="9219" max="9219" width="0" style="20" hidden="1" customWidth="1"/>
    <col min="9220" max="9220" width="1.5546875" style="20" customWidth="1"/>
    <col min="9221" max="9465" width="9.44140625" style="20"/>
    <col min="9466" max="9466" width="41.5546875" style="20" customWidth="1"/>
    <col min="9467" max="9467" width="12.5546875" style="20" customWidth="1"/>
    <col min="9468" max="9468" width="10.44140625" style="20" bestFit="1" customWidth="1"/>
    <col min="9469" max="9469" width="8.5546875" style="20" customWidth="1"/>
    <col min="9470" max="9470" width="0.5546875" style="20" customWidth="1"/>
    <col min="9471" max="9471" width="10.5546875" style="20" customWidth="1"/>
    <col min="9472" max="9472" width="12.44140625" style="20" customWidth="1"/>
    <col min="9473" max="9473" width="3.5546875" style="20" customWidth="1"/>
    <col min="9474" max="9474" width="2.5546875" style="20" customWidth="1"/>
    <col min="9475" max="9475" width="0" style="20" hidden="1" customWidth="1"/>
    <col min="9476" max="9476" width="1.5546875" style="20" customWidth="1"/>
    <col min="9477" max="9721" width="9.44140625" style="20"/>
    <col min="9722" max="9722" width="41.5546875" style="20" customWidth="1"/>
    <col min="9723" max="9723" width="12.5546875" style="20" customWidth="1"/>
    <col min="9724" max="9724" width="10.44140625" style="20" bestFit="1" customWidth="1"/>
    <col min="9725" max="9725" width="8.5546875" style="20" customWidth="1"/>
    <col min="9726" max="9726" width="0.5546875" style="20" customWidth="1"/>
    <col min="9727" max="9727" width="10.5546875" style="20" customWidth="1"/>
    <col min="9728" max="9728" width="12.44140625" style="20" customWidth="1"/>
    <col min="9729" max="9729" width="3.5546875" style="20" customWidth="1"/>
    <col min="9730" max="9730" width="2.5546875" style="20" customWidth="1"/>
    <col min="9731" max="9731" width="0" style="20" hidden="1" customWidth="1"/>
    <col min="9732" max="9732" width="1.5546875" style="20" customWidth="1"/>
    <col min="9733" max="9977" width="9.44140625" style="20"/>
    <col min="9978" max="9978" width="41.5546875" style="20" customWidth="1"/>
    <col min="9979" max="9979" width="12.5546875" style="20" customWidth="1"/>
    <col min="9980" max="9980" width="10.44140625" style="20" bestFit="1" customWidth="1"/>
    <col min="9981" max="9981" width="8.5546875" style="20" customWidth="1"/>
    <col min="9982" max="9982" width="0.5546875" style="20" customWidth="1"/>
    <col min="9983" max="9983" width="10.5546875" style="20" customWidth="1"/>
    <col min="9984" max="9984" width="12.44140625" style="20" customWidth="1"/>
    <col min="9985" max="9985" width="3.5546875" style="20" customWidth="1"/>
    <col min="9986" max="9986" width="2.5546875" style="20" customWidth="1"/>
    <col min="9987" max="9987" width="0" style="20" hidden="1" customWidth="1"/>
    <col min="9988" max="9988" width="1.5546875" style="20" customWidth="1"/>
    <col min="9989" max="10233" width="9.44140625" style="20"/>
    <col min="10234" max="10234" width="41.5546875" style="20" customWidth="1"/>
    <col min="10235" max="10235" width="12.5546875" style="20" customWidth="1"/>
    <col min="10236" max="10236" width="10.44140625" style="20" bestFit="1" customWidth="1"/>
    <col min="10237" max="10237" width="8.5546875" style="20" customWidth="1"/>
    <col min="10238" max="10238" width="0.5546875" style="20" customWidth="1"/>
    <col min="10239" max="10239" width="10.5546875" style="20" customWidth="1"/>
    <col min="10240" max="10240" width="12.44140625" style="20" customWidth="1"/>
    <col min="10241" max="10241" width="3.5546875" style="20" customWidth="1"/>
    <col min="10242" max="10242" width="2.5546875" style="20" customWidth="1"/>
    <col min="10243" max="10243" width="0" style="20" hidden="1" customWidth="1"/>
    <col min="10244" max="10244" width="1.5546875" style="20" customWidth="1"/>
    <col min="10245" max="10489" width="9.44140625" style="20"/>
    <col min="10490" max="10490" width="41.5546875" style="20" customWidth="1"/>
    <col min="10491" max="10491" width="12.5546875" style="20" customWidth="1"/>
    <col min="10492" max="10492" width="10.44140625" style="20" bestFit="1" customWidth="1"/>
    <col min="10493" max="10493" width="8.5546875" style="20" customWidth="1"/>
    <col min="10494" max="10494" width="0.5546875" style="20" customWidth="1"/>
    <col min="10495" max="10495" width="10.5546875" style="20" customWidth="1"/>
    <col min="10496" max="10496" width="12.44140625" style="20" customWidth="1"/>
    <col min="10497" max="10497" width="3.5546875" style="20" customWidth="1"/>
    <col min="10498" max="10498" width="2.5546875" style="20" customWidth="1"/>
    <col min="10499" max="10499" width="0" style="20" hidden="1" customWidth="1"/>
    <col min="10500" max="10500" width="1.5546875" style="20" customWidth="1"/>
    <col min="10501" max="10745" width="9.44140625" style="20"/>
    <col min="10746" max="10746" width="41.5546875" style="20" customWidth="1"/>
    <col min="10747" max="10747" width="12.5546875" style="20" customWidth="1"/>
    <col min="10748" max="10748" width="10.44140625" style="20" bestFit="1" customWidth="1"/>
    <col min="10749" max="10749" width="8.5546875" style="20" customWidth="1"/>
    <col min="10750" max="10750" width="0.5546875" style="20" customWidth="1"/>
    <col min="10751" max="10751" width="10.5546875" style="20" customWidth="1"/>
    <col min="10752" max="10752" width="12.44140625" style="20" customWidth="1"/>
    <col min="10753" max="10753" width="3.5546875" style="20" customWidth="1"/>
    <col min="10754" max="10754" width="2.5546875" style="20" customWidth="1"/>
    <col min="10755" max="10755" width="0" style="20" hidden="1" customWidth="1"/>
    <col min="10756" max="10756" width="1.5546875" style="20" customWidth="1"/>
    <col min="10757" max="11001" width="9.44140625" style="20"/>
    <col min="11002" max="11002" width="41.5546875" style="20" customWidth="1"/>
    <col min="11003" max="11003" width="12.5546875" style="20" customWidth="1"/>
    <col min="11004" max="11004" width="10.44140625" style="20" bestFit="1" customWidth="1"/>
    <col min="11005" max="11005" width="8.5546875" style="20" customWidth="1"/>
    <col min="11006" max="11006" width="0.5546875" style="20" customWidth="1"/>
    <col min="11007" max="11007" width="10.5546875" style="20" customWidth="1"/>
    <col min="11008" max="11008" width="12.44140625" style="20" customWidth="1"/>
    <col min="11009" max="11009" width="3.5546875" style="20" customWidth="1"/>
    <col min="11010" max="11010" width="2.5546875" style="20" customWidth="1"/>
    <col min="11011" max="11011" width="0" style="20" hidden="1" customWidth="1"/>
    <col min="11012" max="11012" width="1.5546875" style="20" customWidth="1"/>
    <col min="11013" max="11257" width="9.44140625" style="20"/>
    <col min="11258" max="11258" width="41.5546875" style="20" customWidth="1"/>
    <col min="11259" max="11259" width="12.5546875" style="20" customWidth="1"/>
    <col min="11260" max="11260" width="10.44140625" style="20" bestFit="1" customWidth="1"/>
    <col min="11261" max="11261" width="8.5546875" style="20" customWidth="1"/>
    <col min="11262" max="11262" width="0.5546875" style="20" customWidth="1"/>
    <col min="11263" max="11263" width="10.5546875" style="20" customWidth="1"/>
    <col min="11264" max="11264" width="12.44140625" style="20" customWidth="1"/>
    <col min="11265" max="11265" width="3.5546875" style="20" customWidth="1"/>
    <col min="11266" max="11266" width="2.5546875" style="20" customWidth="1"/>
    <col min="11267" max="11267" width="0" style="20" hidden="1" customWidth="1"/>
    <col min="11268" max="11268" width="1.5546875" style="20" customWidth="1"/>
    <col min="11269" max="11513" width="9.44140625" style="20"/>
    <col min="11514" max="11514" width="41.5546875" style="20" customWidth="1"/>
    <col min="11515" max="11515" width="12.5546875" style="20" customWidth="1"/>
    <col min="11516" max="11516" width="10.44140625" style="20" bestFit="1" customWidth="1"/>
    <col min="11517" max="11517" width="8.5546875" style="20" customWidth="1"/>
    <col min="11518" max="11518" width="0.5546875" style="20" customWidth="1"/>
    <col min="11519" max="11519" width="10.5546875" style="20" customWidth="1"/>
    <col min="11520" max="11520" width="12.44140625" style="20" customWidth="1"/>
    <col min="11521" max="11521" width="3.5546875" style="20" customWidth="1"/>
    <col min="11522" max="11522" width="2.5546875" style="20" customWidth="1"/>
    <col min="11523" max="11523" width="0" style="20" hidden="1" customWidth="1"/>
    <col min="11524" max="11524" width="1.5546875" style="20" customWidth="1"/>
    <col min="11525" max="11769" width="9.44140625" style="20"/>
    <col min="11770" max="11770" width="41.5546875" style="20" customWidth="1"/>
    <col min="11771" max="11771" width="12.5546875" style="20" customWidth="1"/>
    <col min="11772" max="11772" width="10.44140625" style="20" bestFit="1" customWidth="1"/>
    <col min="11773" max="11773" width="8.5546875" style="20" customWidth="1"/>
    <col min="11774" max="11774" width="0.5546875" style="20" customWidth="1"/>
    <col min="11775" max="11775" width="10.5546875" style="20" customWidth="1"/>
    <col min="11776" max="11776" width="12.44140625" style="20" customWidth="1"/>
    <col min="11777" max="11777" width="3.5546875" style="20" customWidth="1"/>
    <col min="11778" max="11778" width="2.5546875" style="20" customWidth="1"/>
    <col min="11779" max="11779" width="0" style="20" hidden="1" customWidth="1"/>
    <col min="11780" max="11780" width="1.5546875" style="20" customWidth="1"/>
    <col min="11781" max="12025" width="9.44140625" style="20"/>
    <col min="12026" max="12026" width="41.5546875" style="20" customWidth="1"/>
    <col min="12027" max="12027" width="12.5546875" style="20" customWidth="1"/>
    <col min="12028" max="12028" width="10.44140625" style="20" bestFit="1" customWidth="1"/>
    <col min="12029" max="12029" width="8.5546875" style="20" customWidth="1"/>
    <col min="12030" max="12030" width="0.5546875" style="20" customWidth="1"/>
    <col min="12031" max="12031" width="10.5546875" style="20" customWidth="1"/>
    <col min="12032" max="12032" width="12.44140625" style="20" customWidth="1"/>
    <col min="12033" max="12033" width="3.5546875" style="20" customWidth="1"/>
    <col min="12034" max="12034" width="2.5546875" style="20" customWidth="1"/>
    <col min="12035" max="12035" width="0" style="20" hidden="1" customWidth="1"/>
    <col min="12036" max="12036" width="1.5546875" style="20" customWidth="1"/>
    <col min="12037" max="12281" width="9.44140625" style="20"/>
    <col min="12282" max="12282" width="41.5546875" style="20" customWidth="1"/>
    <col min="12283" max="12283" width="12.5546875" style="20" customWidth="1"/>
    <col min="12284" max="12284" width="10.44140625" style="20" bestFit="1" customWidth="1"/>
    <col min="12285" max="12285" width="8.5546875" style="20" customWidth="1"/>
    <col min="12286" max="12286" width="0.5546875" style="20" customWidth="1"/>
    <col min="12287" max="12287" width="10.5546875" style="20" customWidth="1"/>
    <col min="12288" max="12288" width="12.44140625" style="20" customWidth="1"/>
    <col min="12289" max="12289" width="3.5546875" style="20" customWidth="1"/>
    <col min="12290" max="12290" width="2.5546875" style="20" customWidth="1"/>
    <col min="12291" max="12291" width="0" style="20" hidden="1" customWidth="1"/>
    <col min="12292" max="12292" width="1.5546875" style="20" customWidth="1"/>
    <col min="12293" max="12537" width="9.44140625" style="20"/>
    <col min="12538" max="12538" width="41.5546875" style="20" customWidth="1"/>
    <col min="12539" max="12539" width="12.5546875" style="20" customWidth="1"/>
    <col min="12540" max="12540" width="10.44140625" style="20" bestFit="1" customWidth="1"/>
    <col min="12541" max="12541" width="8.5546875" style="20" customWidth="1"/>
    <col min="12542" max="12542" width="0.5546875" style="20" customWidth="1"/>
    <col min="12543" max="12543" width="10.5546875" style="20" customWidth="1"/>
    <col min="12544" max="12544" width="12.44140625" style="20" customWidth="1"/>
    <col min="12545" max="12545" width="3.5546875" style="20" customWidth="1"/>
    <col min="12546" max="12546" width="2.5546875" style="20" customWidth="1"/>
    <col min="12547" max="12547" width="0" style="20" hidden="1" customWidth="1"/>
    <col min="12548" max="12548" width="1.5546875" style="20" customWidth="1"/>
    <col min="12549" max="12793" width="9.44140625" style="20"/>
    <col min="12794" max="12794" width="41.5546875" style="20" customWidth="1"/>
    <col min="12795" max="12795" width="12.5546875" style="20" customWidth="1"/>
    <col min="12796" max="12796" width="10.44140625" style="20" bestFit="1" customWidth="1"/>
    <col min="12797" max="12797" width="8.5546875" style="20" customWidth="1"/>
    <col min="12798" max="12798" width="0.5546875" style="20" customWidth="1"/>
    <col min="12799" max="12799" width="10.5546875" style="20" customWidth="1"/>
    <col min="12800" max="12800" width="12.44140625" style="20" customWidth="1"/>
    <col min="12801" max="12801" width="3.5546875" style="20" customWidth="1"/>
    <col min="12802" max="12802" width="2.5546875" style="20" customWidth="1"/>
    <col min="12803" max="12803" width="0" style="20" hidden="1" customWidth="1"/>
    <col min="12804" max="12804" width="1.5546875" style="20" customWidth="1"/>
    <col min="12805" max="13049" width="9.44140625" style="20"/>
    <col min="13050" max="13050" width="41.5546875" style="20" customWidth="1"/>
    <col min="13051" max="13051" width="12.5546875" style="20" customWidth="1"/>
    <col min="13052" max="13052" width="10.44140625" style="20" bestFit="1" customWidth="1"/>
    <col min="13053" max="13053" width="8.5546875" style="20" customWidth="1"/>
    <col min="13054" max="13054" width="0.5546875" style="20" customWidth="1"/>
    <col min="13055" max="13055" width="10.5546875" style="20" customWidth="1"/>
    <col min="13056" max="13056" width="12.44140625" style="20" customWidth="1"/>
    <col min="13057" max="13057" width="3.5546875" style="20" customWidth="1"/>
    <col min="13058" max="13058" width="2.5546875" style="20" customWidth="1"/>
    <col min="13059" max="13059" width="0" style="20" hidden="1" customWidth="1"/>
    <col min="13060" max="13060" width="1.5546875" style="20" customWidth="1"/>
    <col min="13061" max="13305" width="9.44140625" style="20"/>
    <col min="13306" max="13306" width="41.5546875" style="20" customWidth="1"/>
    <col min="13307" max="13307" width="12.5546875" style="20" customWidth="1"/>
    <col min="13308" max="13308" width="10.44140625" style="20" bestFit="1" customWidth="1"/>
    <col min="13309" max="13309" width="8.5546875" style="20" customWidth="1"/>
    <col min="13310" max="13310" width="0.5546875" style="20" customWidth="1"/>
    <col min="13311" max="13311" width="10.5546875" style="20" customWidth="1"/>
    <col min="13312" max="13312" width="12.44140625" style="20" customWidth="1"/>
    <col min="13313" max="13313" width="3.5546875" style="20" customWidth="1"/>
    <col min="13314" max="13314" width="2.5546875" style="20" customWidth="1"/>
    <col min="13315" max="13315" width="0" style="20" hidden="1" customWidth="1"/>
    <col min="13316" max="13316" width="1.5546875" style="20" customWidth="1"/>
    <col min="13317" max="13561" width="9.44140625" style="20"/>
    <col min="13562" max="13562" width="41.5546875" style="20" customWidth="1"/>
    <col min="13563" max="13563" width="12.5546875" style="20" customWidth="1"/>
    <col min="13564" max="13564" width="10.44140625" style="20" bestFit="1" customWidth="1"/>
    <col min="13565" max="13565" width="8.5546875" style="20" customWidth="1"/>
    <col min="13566" max="13566" width="0.5546875" style="20" customWidth="1"/>
    <col min="13567" max="13567" width="10.5546875" style="20" customWidth="1"/>
    <col min="13568" max="13568" width="12.44140625" style="20" customWidth="1"/>
    <col min="13569" max="13569" width="3.5546875" style="20" customWidth="1"/>
    <col min="13570" max="13570" width="2.5546875" style="20" customWidth="1"/>
    <col min="13571" max="13571" width="0" style="20" hidden="1" customWidth="1"/>
    <col min="13572" max="13572" width="1.5546875" style="20" customWidth="1"/>
    <col min="13573" max="13817" width="9.44140625" style="20"/>
    <col min="13818" max="13818" width="41.5546875" style="20" customWidth="1"/>
    <col min="13819" max="13819" width="12.5546875" style="20" customWidth="1"/>
    <col min="13820" max="13820" width="10.44140625" style="20" bestFit="1" customWidth="1"/>
    <col min="13821" max="13821" width="8.5546875" style="20" customWidth="1"/>
    <col min="13822" max="13822" width="0.5546875" style="20" customWidth="1"/>
    <col min="13823" max="13823" width="10.5546875" style="20" customWidth="1"/>
    <col min="13824" max="13824" width="12.44140625" style="20" customWidth="1"/>
    <col min="13825" max="13825" width="3.5546875" style="20" customWidth="1"/>
    <col min="13826" max="13826" width="2.5546875" style="20" customWidth="1"/>
    <col min="13827" max="13827" width="0" style="20" hidden="1" customWidth="1"/>
    <col min="13828" max="13828" width="1.5546875" style="20" customWidth="1"/>
    <col min="13829" max="14073" width="9.44140625" style="20"/>
    <col min="14074" max="14074" width="41.5546875" style="20" customWidth="1"/>
    <col min="14075" max="14075" width="12.5546875" style="20" customWidth="1"/>
    <col min="14076" max="14076" width="10.44140625" style="20" bestFit="1" customWidth="1"/>
    <col min="14077" max="14077" width="8.5546875" style="20" customWidth="1"/>
    <col min="14078" max="14078" width="0.5546875" style="20" customWidth="1"/>
    <col min="14079" max="14079" width="10.5546875" style="20" customWidth="1"/>
    <col min="14080" max="14080" width="12.44140625" style="20" customWidth="1"/>
    <col min="14081" max="14081" width="3.5546875" style="20" customWidth="1"/>
    <col min="14082" max="14082" width="2.5546875" style="20" customWidth="1"/>
    <col min="14083" max="14083" width="0" style="20" hidden="1" customWidth="1"/>
    <col min="14084" max="14084" width="1.5546875" style="20" customWidth="1"/>
    <col min="14085" max="14329" width="9.44140625" style="20"/>
    <col min="14330" max="14330" width="41.5546875" style="20" customWidth="1"/>
    <col min="14331" max="14331" width="12.5546875" style="20" customWidth="1"/>
    <col min="14332" max="14332" width="10.44140625" style="20" bestFit="1" customWidth="1"/>
    <col min="14333" max="14333" width="8.5546875" style="20" customWidth="1"/>
    <col min="14334" max="14334" width="0.5546875" style="20" customWidth="1"/>
    <col min="14335" max="14335" width="10.5546875" style="20" customWidth="1"/>
    <col min="14336" max="14336" width="12.44140625" style="20" customWidth="1"/>
    <col min="14337" max="14337" width="3.5546875" style="20" customWidth="1"/>
    <col min="14338" max="14338" width="2.5546875" style="20" customWidth="1"/>
    <col min="14339" max="14339" width="0" style="20" hidden="1" customWidth="1"/>
    <col min="14340" max="14340" width="1.5546875" style="20" customWidth="1"/>
    <col min="14341" max="14585" width="9.44140625" style="20"/>
    <col min="14586" max="14586" width="41.5546875" style="20" customWidth="1"/>
    <col min="14587" max="14587" width="12.5546875" style="20" customWidth="1"/>
    <col min="14588" max="14588" width="10.44140625" style="20" bestFit="1" customWidth="1"/>
    <col min="14589" max="14589" width="8.5546875" style="20" customWidth="1"/>
    <col min="14590" max="14590" width="0.5546875" style="20" customWidth="1"/>
    <col min="14591" max="14591" width="10.5546875" style="20" customWidth="1"/>
    <col min="14592" max="14592" width="12.44140625" style="20" customWidth="1"/>
    <col min="14593" max="14593" width="3.5546875" style="20" customWidth="1"/>
    <col min="14594" max="14594" width="2.5546875" style="20" customWidth="1"/>
    <col min="14595" max="14595" width="0" style="20" hidden="1" customWidth="1"/>
    <col min="14596" max="14596" width="1.5546875" style="20" customWidth="1"/>
    <col min="14597" max="14841" width="9.44140625" style="20"/>
    <col min="14842" max="14842" width="41.5546875" style="20" customWidth="1"/>
    <col min="14843" max="14843" width="12.5546875" style="20" customWidth="1"/>
    <col min="14844" max="14844" width="10.44140625" style="20" bestFit="1" customWidth="1"/>
    <col min="14845" max="14845" width="8.5546875" style="20" customWidth="1"/>
    <col min="14846" max="14846" width="0.5546875" style="20" customWidth="1"/>
    <col min="14847" max="14847" width="10.5546875" style="20" customWidth="1"/>
    <col min="14848" max="14848" width="12.44140625" style="20" customWidth="1"/>
    <col min="14849" max="14849" width="3.5546875" style="20" customWidth="1"/>
    <col min="14850" max="14850" width="2.5546875" style="20" customWidth="1"/>
    <col min="14851" max="14851" width="0" style="20" hidden="1" customWidth="1"/>
    <col min="14852" max="14852" width="1.5546875" style="20" customWidth="1"/>
    <col min="14853" max="15097" width="9.44140625" style="20"/>
    <col min="15098" max="15098" width="41.5546875" style="20" customWidth="1"/>
    <col min="15099" max="15099" width="12.5546875" style="20" customWidth="1"/>
    <col min="15100" max="15100" width="10.44140625" style="20" bestFit="1" customWidth="1"/>
    <col min="15101" max="15101" width="8.5546875" style="20" customWidth="1"/>
    <col min="15102" max="15102" width="0.5546875" style="20" customWidth="1"/>
    <col min="15103" max="15103" width="10.5546875" style="20" customWidth="1"/>
    <col min="15104" max="15104" width="12.44140625" style="20" customWidth="1"/>
    <col min="15105" max="15105" width="3.5546875" style="20" customWidth="1"/>
    <col min="15106" max="15106" width="2.5546875" style="20" customWidth="1"/>
    <col min="15107" max="15107" width="0" style="20" hidden="1" customWidth="1"/>
    <col min="15108" max="15108" width="1.5546875" style="20" customWidth="1"/>
    <col min="15109" max="15353" width="9.44140625" style="20"/>
    <col min="15354" max="15354" width="41.5546875" style="20" customWidth="1"/>
    <col min="15355" max="15355" width="12.5546875" style="20" customWidth="1"/>
    <col min="15356" max="15356" width="10.44140625" style="20" bestFit="1" customWidth="1"/>
    <col min="15357" max="15357" width="8.5546875" style="20" customWidth="1"/>
    <col min="15358" max="15358" width="0.5546875" style="20" customWidth="1"/>
    <col min="15359" max="15359" width="10.5546875" style="20" customWidth="1"/>
    <col min="15360" max="15360" width="12.44140625" style="20" customWidth="1"/>
    <col min="15361" max="15361" width="3.5546875" style="20" customWidth="1"/>
    <col min="15362" max="15362" width="2.5546875" style="20" customWidth="1"/>
    <col min="15363" max="15363" width="0" style="20" hidden="1" customWidth="1"/>
    <col min="15364" max="15364" width="1.5546875" style="20" customWidth="1"/>
    <col min="15365" max="15609" width="9.44140625" style="20"/>
    <col min="15610" max="15610" width="41.5546875" style="20" customWidth="1"/>
    <col min="15611" max="15611" width="12.5546875" style="20" customWidth="1"/>
    <col min="15612" max="15612" width="10.44140625" style="20" bestFit="1" customWidth="1"/>
    <col min="15613" max="15613" width="8.5546875" style="20" customWidth="1"/>
    <col min="15614" max="15614" width="0.5546875" style="20" customWidth="1"/>
    <col min="15615" max="15615" width="10.5546875" style="20" customWidth="1"/>
    <col min="15616" max="15616" width="12.44140625" style="20" customWidth="1"/>
    <col min="15617" max="15617" width="3.5546875" style="20" customWidth="1"/>
    <col min="15618" max="15618" width="2.5546875" style="20" customWidth="1"/>
    <col min="15619" max="15619" width="0" style="20" hidden="1" customWidth="1"/>
    <col min="15620" max="15620" width="1.5546875" style="20" customWidth="1"/>
    <col min="15621" max="15865" width="9.44140625" style="20"/>
    <col min="15866" max="15866" width="41.5546875" style="20" customWidth="1"/>
    <col min="15867" max="15867" width="12.5546875" style="20" customWidth="1"/>
    <col min="15868" max="15868" width="10.44140625" style="20" bestFit="1" customWidth="1"/>
    <col min="15869" max="15869" width="8.5546875" style="20" customWidth="1"/>
    <col min="15870" max="15870" width="0.5546875" style="20" customWidth="1"/>
    <col min="15871" max="15871" width="10.5546875" style="20" customWidth="1"/>
    <col min="15872" max="15872" width="12.44140625" style="20" customWidth="1"/>
    <col min="15873" max="15873" width="3.5546875" style="20" customWidth="1"/>
    <col min="15874" max="15874" width="2.5546875" style="20" customWidth="1"/>
    <col min="15875" max="15875" width="0" style="20" hidden="1" customWidth="1"/>
    <col min="15876" max="15876" width="1.5546875" style="20" customWidth="1"/>
    <col min="15877" max="16121" width="9.44140625" style="20"/>
    <col min="16122" max="16122" width="41.5546875" style="20" customWidth="1"/>
    <col min="16123" max="16123" width="12.5546875" style="20" customWidth="1"/>
    <col min="16124" max="16124" width="10.44140625" style="20" bestFit="1" customWidth="1"/>
    <col min="16125" max="16125" width="8.5546875" style="20" customWidth="1"/>
    <col min="16126" max="16126" width="0.5546875" style="20" customWidth="1"/>
    <col min="16127" max="16127" width="10.5546875" style="20" customWidth="1"/>
    <col min="16128" max="16128" width="12.44140625" style="20" customWidth="1"/>
    <col min="16129" max="16129" width="3.5546875" style="20" customWidth="1"/>
    <col min="16130" max="16130" width="2.5546875" style="20" customWidth="1"/>
    <col min="16131" max="16131" width="0" style="20" hidden="1" customWidth="1"/>
    <col min="16132" max="16132" width="1.5546875" style="20" customWidth="1"/>
    <col min="16133" max="16384" width="9.44140625" style="20"/>
  </cols>
  <sheetData>
    <row r="1" spans="1:249" s="109" customFormat="1" ht="24" customHeight="1" thickBot="1" x14ac:dyDescent="0.4">
      <c r="A1" s="1039" t="s">
        <v>339</v>
      </c>
      <c r="B1" s="1040"/>
      <c r="C1" s="394"/>
      <c r="D1" s="394"/>
      <c r="E1" s="395"/>
      <c r="F1" s="395"/>
    </row>
    <row r="2" spans="1:249" x14ac:dyDescent="0.25">
      <c r="A2" s="390" t="s">
        <v>30</v>
      </c>
      <c r="B2" s="391"/>
      <c r="C2" s="392"/>
      <c r="D2" s="392"/>
      <c r="E2" s="392"/>
      <c r="F2" s="392"/>
    </row>
    <row r="3" spans="1:249" x14ac:dyDescent="0.25">
      <c r="A3" s="355"/>
      <c r="B3" s="291"/>
      <c r="C3" s="1041" t="s">
        <v>226</v>
      </c>
      <c r="D3" s="1041"/>
      <c r="E3" s="1030" t="s">
        <v>227</v>
      </c>
      <c r="F3" s="1030"/>
    </row>
    <row r="4" spans="1:249" ht="45.6" x14ac:dyDescent="0.25">
      <c r="A4" s="313" t="s">
        <v>340</v>
      </c>
      <c r="B4" s="314" t="s">
        <v>341</v>
      </c>
      <c r="C4" s="315" t="s">
        <v>342</v>
      </c>
      <c r="D4" s="315" t="s">
        <v>343</v>
      </c>
      <c r="E4" s="304" t="s">
        <v>342</v>
      </c>
      <c r="F4" s="304" t="s">
        <v>343</v>
      </c>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c r="EB4" s="24"/>
      <c r="EC4" s="24"/>
      <c r="ED4" s="24"/>
      <c r="EE4" s="24"/>
      <c r="EF4" s="24"/>
      <c r="EG4" s="24"/>
      <c r="EH4" s="24"/>
      <c r="EI4" s="24"/>
      <c r="EJ4" s="24"/>
      <c r="EK4" s="24"/>
      <c r="EL4" s="24"/>
      <c r="EM4" s="24"/>
      <c r="EN4" s="24"/>
      <c r="EO4" s="24"/>
      <c r="EP4" s="24"/>
      <c r="EQ4" s="24"/>
      <c r="ER4" s="24"/>
      <c r="ES4" s="24"/>
      <c r="ET4" s="24"/>
      <c r="EU4" s="24"/>
      <c r="EV4" s="24"/>
      <c r="EW4" s="24"/>
      <c r="EX4" s="24"/>
      <c r="EY4" s="24"/>
      <c r="EZ4" s="24"/>
      <c r="FA4" s="24"/>
      <c r="FB4" s="24"/>
      <c r="FC4" s="24"/>
      <c r="FD4" s="24"/>
      <c r="FE4" s="24"/>
      <c r="FF4" s="24"/>
      <c r="FG4" s="24"/>
      <c r="FH4" s="24"/>
      <c r="FI4" s="24"/>
      <c r="FJ4" s="24"/>
      <c r="FK4" s="24"/>
      <c r="FL4" s="24"/>
      <c r="FM4" s="24"/>
      <c r="FN4" s="24"/>
      <c r="FO4" s="24"/>
      <c r="FP4" s="24"/>
      <c r="FQ4" s="24"/>
      <c r="FR4" s="24"/>
      <c r="FS4" s="24"/>
      <c r="FT4" s="24"/>
      <c r="FU4" s="24"/>
      <c r="FV4" s="24"/>
      <c r="FW4" s="24"/>
      <c r="FX4" s="24"/>
      <c r="FY4" s="24"/>
      <c r="FZ4" s="24"/>
      <c r="GA4" s="24"/>
      <c r="GB4" s="24"/>
      <c r="GC4" s="24"/>
      <c r="GD4" s="24"/>
      <c r="GE4" s="24"/>
      <c r="GF4" s="24"/>
      <c r="GG4" s="24"/>
      <c r="GH4" s="24"/>
      <c r="GI4" s="24"/>
      <c r="GJ4" s="24"/>
      <c r="GK4" s="24"/>
      <c r="GL4" s="24"/>
      <c r="GM4" s="24"/>
      <c r="GN4" s="24"/>
      <c r="GO4" s="24"/>
      <c r="GP4" s="24"/>
      <c r="GQ4" s="24"/>
      <c r="GR4" s="24"/>
      <c r="GS4" s="24"/>
      <c r="GT4" s="24"/>
      <c r="GU4" s="24"/>
      <c r="GV4" s="24"/>
      <c r="GW4" s="24"/>
      <c r="GX4" s="24"/>
      <c r="GY4" s="24"/>
      <c r="GZ4" s="24"/>
      <c r="HA4" s="24"/>
      <c r="HB4" s="24"/>
      <c r="HC4" s="24"/>
      <c r="HD4" s="24"/>
      <c r="HE4" s="24"/>
      <c r="HF4" s="24"/>
      <c r="HG4" s="24"/>
      <c r="HH4" s="24"/>
      <c r="HI4" s="24"/>
      <c r="HJ4" s="24"/>
      <c r="HK4" s="24"/>
      <c r="HL4" s="24"/>
      <c r="HM4" s="24"/>
      <c r="HN4" s="24"/>
      <c r="HO4" s="24"/>
      <c r="HP4" s="24"/>
      <c r="HQ4" s="24"/>
      <c r="HR4" s="24"/>
      <c r="HS4" s="24"/>
      <c r="HT4" s="24"/>
      <c r="HU4" s="24"/>
      <c r="HV4" s="24"/>
      <c r="HW4" s="24"/>
      <c r="HX4" s="24"/>
      <c r="HY4" s="24"/>
      <c r="HZ4" s="24"/>
      <c r="IA4" s="24"/>
      <c r="IB4" s="24"/>
      <c r="IC4" s="24"/>
      <c r="ID4" s="24"/>
      <c r="IE4" s="24"/>
      <c r="IF4" s="24"/>
      <c r="IG4" s="24"/>
      <c r="IH4" s="24"/>
      <c r="II4" s="24"/>
      <c r="IJ4" s="24"/>
      <c r="IK4" s="24"/>
      <c r="IL4" s="24"/>
      <c r="IM4" s="24"/>
      <c r="IN4" s="24"/>
      <c r="IO4" s="24"/>
    </row>
    <row r="5" spans="1:249" x14ac:dyDescent="0.25">
      <c r="A5" s="326" t="s">
        <v>344</v>
      </c>
      <c r="B5" s="291"/>
      <c r="C5" s="305"/>
      <c r="D5" s="305"/>
      <c r="E5" s="306"/>
      <c r="F5" s="306"/>
    </row>
    <row r="6" spans="1:249" x14ac:dyDescent="0.25">
      <c r="A6" s="199" t="s">
        <v>230</v>
      </c>
      <c r="B6" s="307"/>
      <c r="C6" s="180"/>
      <c r="D6" s="316">
        <v>16439</v>
      </c>
      <c r="E6" s="308"/>
      <c r="F6" s="309">
        <f>+'SP ricl'!C4</f>
        <v>16469</v>
      </c>
    </row>
    <row r="7" spans="1:249" x14ac:dyDescent="0.25">
      <c r="A7" s="199" t="s">
        <v>232</v>
      </c>
      <c r="B7" s="307"/>
      <c r="C7" s="305"/>
      <c r="D7" s="316">
        <v>363</v>
      </c>
      <c r="E7" s="308"/>
      <c r="F7" s="309">
        <f>+'SP ricl'!C6</f>
        <v>363</v>
      </c>
    </row>
    <row r="8" spans="1:249" x14ac:dyDescent="0.25">
      <c r="A8" s="199" t="s">
        <v>345</v>
      </c>
      <c r="B8" s="307"/>
      <c r="C8" s="305"/>
      <c r="D8" s="316">
        <v>990</v>
      </c>
      <c r="E8" s="308"/>
      <c r="F8" s="309">
        <f>+'SP ricl'!C7</f>
        <v>1031</v>
      </c>
    </row>
    <row r="9" spans="1:249" s="111" customFormat="1" ht="12" x14ac:dyDescent="0.3">
      <c r="A9" s="327" t="s">
        <v>346</v>
      </c>
      <c r="B9" s="310"/>
      <c r="C9" s="311"/>
      <c r="D9" s="316">
        <v>1828</v>
      </c>
      <c r="E9" s="308"/>
      <c r="F9" s="309">
        <f>+E10+E11</f>
        <v>1844</v>
      </c>
    </row>
    <row r="10" spans="1:249" x14ac:dyDescent="0.25">
      <c r="A10" s="205" t="s">
        <v>347</v>
      </c>
      <c r="B10" s="310"/>
      <c r="C10" s="311">
        <v>1787</v>
      </c>
      <c r="D10" s="316"/>
      <c r="E10" s="308">
        <f>1818-13</f>
        <v>1805</v>
      </c>
      <c r="F10" s="309"/>
      <c r="G10" s="112"/>
    </row>
    <row r="11" spans="1:249" x14ac:dyDescent="0.25">
      <c r="A11" s="328" t="s">
        <v>348</v>
      </c>
      <c r="B11" s="310"/>
      <c r="C11" s="311">
        <v>41</v>
      </c>
      <c r="D11" s="316"/>
      <c r="E11" s="308">
        <v>39</v>
      </c>
      <c r="F11" s="309"/>
    </row>
    <row r="12" spans="1:249" ht="12.6" x14ac:dyDescent="0.25">
      <c r="A12" s="199" t="s">
        <v>235</v>
      </c>
      <c r="B12" s="310" t="s">
        <v>349</v>
      </c>
      <c r="C12" s="311"/>
      <c r="D12" s="316">
        <v>3</v>
      </c>
      <c r="E12" s="308"/>
      <c r="F12" s="309">
        <f>+'SP ricl'!C9</f>
        <v>318</v>
      </c>
      <c r="O12" s="6"/>
    </row>
    <row r="13" spans="1:249" ht="12" x14ac:dyDescent="0.3">
      <c r="A13" s="327" t="s">
        <v>350</v>
      </c>
      <c r="B13" s="310"/>
      <c r="C13" s="311"/>
      <c r="D13" s="316">
        <v>-312</v>
      </c>
      <c r="E13" s="309"/>
      <c r="F13" s="309">
        <f>+E14+E15</f>
        <v>-252</v>
      </c>
    </row>
    <row r="14" spans="1:249" x14ac:dyDescent="0.25">
      <c r="A14" s="312" t="s">
        <v>351</v>
      </c>
      <c r="B14" s="310" t="s">
        <v>352</v>
      </c>
      <c r="C14" s="311">
        <v>-320</v>
      </c>
      <c r="D14" s="316"/>
      <c r="E14" s="309">
        <v>-256</v>
      </c>
      <c r="F14" s="309"/>
    </row>
    <row r="15" spans="1:249" x14ac:dyDescent="0.25">
      <c r="A15" s="312" t="s">
        <v>353</v>
      </c>
      <c r="B15" s="310" t="s">
        <v>349</v>
      </c>
      <c r="C15" s="311">
        <v>8</v>
      </c>
      <c r="D15" s="316"/>
      <c r="E15" s="309">
        <v>4</v>
      </c>
      <c r="F15" s="309"/>
    </row>
    <row r="16" spans="1:249" x14ac:dyDescent="0.25">
      <c r="A16" s="182" t="s">
        <v>354</v>
      </c>
      <c r="B16" s="310"/>
      <c r="C16" s="317"/>
      <c r="D16" s="316">
        <v>19311</v>
      </c>
      <c r="E16" s="309"/>
      <c r="F16" s="309">
        <f>+F13+F12+F9+F8+F7+F6</f>
        <v>19773</v>
      </c>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c r="AV16" s="110"/>
      <c r="AW16" s="110"/>
      <c r="AX16" s="110"/>
      <c r="AY16" s="110"/>
      <c r="AZ16" s="110"/>
      <c r="BA16" s="110"/>
      <c r="BB16" s="110"/>
      <c r="BC16" s="110"/>
      <c r="BD16" s="110"/>
      <c r="BE16" s="110"/>
      <c r="BF16" s="110"/>
      <c r="BG16" s="110"/>
      <c r="BH16" s="110"/>
      <c r="BI16" s="110"/>
      <c r="BJ16" s="110"/>
      <c r="BK16" s="110"/>
      <c r="BL16" s="110"/>
      <c r="BM16" s="110"/>
      <c r="BN16" s="110"/>
      <c r="BO16" s="110"/>
      <c r="BP16" s="110"/>
      <c r="BQ16" s="110"/>
      <c r="BR16" s="110"/>
      <c r="BS16" s="110"/>
      <c r="BT16" s="110"/>
      <c r="BU16" s="110"/>
      <c r="BV16" s="110"/>
      <c r="BW16" s="110"/>
      <c r="BX16" s="110"/>
      <c r="BY16" s="110"/>
      <c r="BZ16" s="110"/>
      <c r="CA16" s="110"/>
      <c r="CB16" s="110"/>
      <c r="CC16" s="110"/>
      <c r="CD16" s="110"/>
      <c r="CE16" s="110"/>
      <c r="CF16" s="110"/>
      <c r="CG16" s="110"/>
      <c r="CH16" s="110"/>
      <c r="CI16" s="110"/>
      <c r="CJ16" s="110"/>
      <c r="CK16" s="110"/>
      <c r="CL16" s="110"/>
      <c r="CM16" s="110"/>
      <c r="CN16" s="110"/>
      <c r="CO16" s="110"/>
      <c r="CP16" s="110"/>
      <c r="CQ16" s="110"/>
      <c r="CR16" s="110"/>
      <c r="CS16" s="110"/>
      <c r="CT16" s="110"/>
      <c r="CU16" s="110"/>
      <c r="CV16" s="110"/>
      <c r="CW16" s="110"/>
      <c r="CX16" s="110"/>
      <c r="CY16" s="110"/>
      <c r="CZ16" s="110"/>
      <c r="DA16" s="110"/>
      <c r="DB16" s="110"/>
      <c r="DC16" s="110"/>
      <c r="DD16" s="110"/>
      <c r="DE16" s="110"/>
      <c r="DF16" s="110"/>
      <c r="DG16" s="110"/>
      <c r="DH16" s="110"/>
      <c r="DI16" s="110"/>
      <c r="DJ16" s="110"/>
      <c r="DK16" s="110"/>
      <c r="DL16" s="110"/>
      <c r="DM16" s="110"/>
      <c r="DN16" s="110"/>
      <c r="DO16" s="110"/>
      <c r="DP16" s="110"/>
      <c r="DQ16" s="110"/>
      <c r="DR16" s="110"/>
      <c r="DS16" s="110"/>
      <c r="DT16" s="110"/>
      <c r="DU16" s="110"/>
      <c r="DV16" s="110"/>
      <c r="DW16" s="110"/>
      <c r="DX16" s="110"/>
      <c r="DY16" s="110"/>
      <c r="DZ16" s="110"/>
      <c r="EA16" s="110"/>
      <c r="EB16" s="110"/>
      <c r="EC16" s="110"/>
      <c r="ED16" s="110"/>
      <c r="EE16" s="110"/>
      <c r="EF16" s="110"/>
      <c r="EG16" s="110"/>
      <c r="EH16" s="110"/>
      <c r="EI16" s="110"/>
      <c r="EJ16" s="110"/>
      <c r="EK16" s="110"/>
      <c r="EL16" s="110"/>
      <c r="EM16" s="110"/>
      <c r="EN16" s="110"/>
      <c r="EO16" s="110"/>
      <c r="EP16" s="110"/>
      <c r="EQ16" s="110"/>
      <c r="ER16" s="110"/>
      <c r="ES16" s="110"/>
      <c r="ET16" s="110"/>
      <c r="EU16" s="110"/>
      <c r="EV16" s="110"/>
      <c r="EW16" s="110"/>
      <c r="EX16" s="110"/>
      <c r="EY16" s="110"/>
      <c r="EZ16" s="110"/>
      <c r="FA16" s="110"/>
      <c r="FB16" s="110"/>
      <c r="FC16" s="110"/>
      <c r="FD16" s="110"/>
      <c r="FE16" s="110"/>
      <c r="FF16" s="110"/>
      <c r="FG16" s="110"/>
      <c r="FH16" s="110"/>
      <c r="FI16" s="110"/>
      <c r="FJ16" s="110"/>
      <c r="FK16" s="110"/>
      <c r="FL16" s="110"/>
      <c r="FM16" s="110"/>
      <c r="FN16" s="110"/>
      <c r="FO16" s="110"/>
      <c r="FP16" s="110"/>
      <c r="FQ16" s="110"/>
      <c r="FR16" s="110"/>
      <c r="FS16" s="110"/>
      <c r="FT16" s="110"/>
      <c r="FU16" s="110"/>
      <c r="FV16" s="110"/>
      <c r="FW16" s="110"/>
      <c r="FX16" s="110"/>
      <c r="FY16" s="110"/>
      <c r="FZ16" s="110"/>
      <c r="GA16" s="110"/>
      <c r="GB16" s="110"/>
      <c r="GC16" s="110"/>
      <c r="GD16" s="110"/>
      <c r="GE16" s="110"/>
      <c r="GF16" s="110"/>
      <c r="GG16" s="110"/>
      <c r="GH16" s="110"/>
      <c r="GI16" s="110"/>
      <c r="GJ16" s="110"/>
      <c r="GK16" s="110"/>
      <c r="GL16" s="110"/>
      <c r="GM16" s="110"/>
      <c r="GN16" s="110"/>
      <c r="GO16" s="110"/>
      <c r="GP16" s="110"/>
      <c r="GQ16" s="110"/>
      <c r="GR16" s="110"/>
      <c r="GS16" s="110"/>
      <c r="GT16" s="110"/>
      <c r="GU16" s="110"/>
      <c r="GV16" s="110"/>
      <c r="GW16" s="110"/>
      <c r="GX16" s="110"/>
      <c r="GY16" s="110"/>
      <c r="GZ16" s="110"/>
      <c r="HA16" s="110"/>
      <c r="HB16" s="110"/>
      <c r="HC16" s="110"/>
      <c r="HD16" s="110"/>
      <c r="HE16" s="110"/>
      <c r="HF16" s="110"/>
      <c r="HG16" s="110"/>
      <c r="HH16" s="110"/>
      <c r="HI16" s="110"/>
      <c r="HJ16" s="110"/>
      <c r="HK16" s="110"/>
      <c r="HL16" s="110"/>
      <c r="HM16" s="110"/>
      <c r="HN16" s="110"/>
      <c r="HO16" s="110"/>
      <c r="HP16" s="110"/>
      <c r="HQ16" s="110"/>
      <c r="HR16" s="110"/>
      <c r="HS16" s="110"/>
      <c r="HT16" s="110"/>
      <c r="HU16" s="110"/>
      <c r="HV16" s="110"/>
      <c r="HW16" s="110"/>
      <c r="HX16" s="110"/>
      <c r="HY16" s="110"/>
      <c r="HZ16" s="110"/>
      <c r="IA16" s="110"/>
      <c r="IB16" s="110"/>
      <c r="IC16" s="110"/>
      <c r="ID16" s="110"/>
      <c r="IE16" s="110"/>
      <c r="IF16" s="110"/>
      <c r="IG16" s="110"/>
      <c r="IH16" s="110"/>
      <c r="II16" s="110"/>
      <c r="IJ16" s="110"/>
      <c r="IK16" s="110"/>
      <c r="IL16" s="110"/>
      <c r="IM16" s="110"/>
      <c r="IN16" s="110"/>
      <c r="IO16" s="110"/>
    </row>
    <row r="17" spans="1:249" x14ac:dyDescent="0.25">
      <c r="A17" s="182" t="s">
        <v>21</v>
      </c>
      <c r="B17" s="310"/>
      <c r="C17" s="317"/>
      <c r="D17" s="316"/>
      <c r="E17" s="309"/>
      <c r="F17" s="309"/>
    </row>
    <row r="18" spans="1:249" x14ac:dyDescent="0.25">
      <c r="A18" s="199" t="s">
        <v>355</v>
      </c>
      <c r="B18" s="310" t="s">
        <v>349</v>
      </c>
      <c r="C18" s="311"/>
      <c r="D18" s="316">
        <v>1217</v>
      </c>
      <c r="E18" s="309"/>
      <c r="F18" s="309" t="e">
        <f>+#REF!</f>
        <v>#REF!</v>
      </c>
    </row>
    <row r="19" spans="1:249" x14ac:dyDescent="0.25">
      <c r="A19" s="199" t="s">
        <v>356</v>
      </c>
      <c r="B19" s="310"/>
      <c r="C19" s="311"/>
      <c r="D19" s="316">
        <v>112</v>
      </c>
      <c r="E19" s="309"/>
      <c r="F19" s="309" t="e">
        <f>+#REF!</f>
        <v>#REF!</v>
      </c>
    </row>
    <row r="20" spans="1:249" ht="12" x14ac:dyDescent="0.3">
      <c r="A20" s="327" t="s">
        <v>357</v>
      </c>
      <c r="B20" s="310"/>
      <c r="C20" s="311"/>
      <c r="D20" s="316">
        <v>35</v>
      </c>
      <c r="E20" s="308"/>
      <c r="F20" s="308">
        <f>+E21+E22</f>
        <v>50</v>
      </c>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c r="BD20" s="111"/>
      <c r="BE20" s="111"/>
      <c r="BF20" s="111"/>
      <c r="BG20" s="111"/>
      <c r="BH20" s="111"/>
      <c r="BI20" s="111"/>
      <c r="BJ20" s="111"/>
      <c r="BK20" s="111"/>
      <c r="BL20" s="111"/>
      <c r="BM20" s="111"/>
      <c r="BN20" s="111"/>
      <c r="BO20" s="111"/>
      <c r="BP20" s="111"/>
      <c r="BQ20" s="111"/>
      <c r="BR20" s="111"/>
      <c r="BS20" s="111"/>
      <c r="BT20" s="111"/>
      <c r="BU20" s="111"/>
      <c r="BV20" s="111"/>
      <c r="BW20" s="111"/>
      <c r="BX20" s="111"/>
      <c r="BY20" s="111"/>
      <c r="BZ20" s="111"/>
      <c r="CA20" s="111"/>
      <c r="CB20" s="111"/>
      <c r="CC20" s="111"/>
      <c r="CD20" s="111"/>
      <c r="CE20" s="111"/>
      <c r="CF20" s="111"/>
      <c r="CG20" s="111"/>
      <c r="CH20" s="111"/>
      <c r="CI20" s="111"/>
      <c r="CJ20" s="111"/>
      <c r="CK20" s="111"/>
      <c r="CL20" s="111"/>
      <c r="CM20" s="111"/>
      <c r="CN20" s="111"/>
      <c r="CO20" s="111"/>
      <c r="CP20" s="111"/>
      <c r="CQ20" s="111"/>
      <c r="CR20" s="111"/>
      <c r="CS20" s="111"/>
      <c r="CT20" s="111"/>
      <c r="CU20" s="111"/>
      <c r="CV20" s="111"/>
      <c r="CW20" s="111"/>
      <c r="CX20" s="111"/>
      <c r="CY20" s="111"/>
      <c r="CZ20" s="111"/>
      <c r="DA20" s="111"/>
      <c r="DB20" s="111"/>
      <c r="DC20" s="111"/>
      <c r="DD20" s="111"/>
      <c r="DE20" s="111"/>
      <c r="DF20" s="111"/>
      <c r="DG20" s="111"/>
      <c r="DH20" s="111"/>
      <c r="DI20" s="111"/>
      <c r="DJ20" s="111"/>
      <c r="DK20" s="111"/>
      <c r="DL20" s="111"/>
      <c r="DM20" s="111"/>
      <c r="DN20" s="111"/>
      <c r="DO20" s="111"/>
      <c r="DP20" s="111"/>
      <c r="DQ20" s="111"/>
      <c r="DR20" s="111"/>
      <c r="DS20" s="111"/>
      <c r="DT20" s="111"/>
      <c r="DU20" s="111"/>
      <c r="DV20" s="111"/>
      <c r="DW20" s="111"/>
      <c r="DX20" s="111"/>
      <c r="DY20" s="111"/>
      <c r="DZ20" s="111"/>
      <c r="EA20" s="111"/>
      <c r="EB20" s="111"/>
      <c r="EC20" s="111"/>
      <c r="ED20" s="111"/>
      <c r="EE20" s="111"/>
      <c r="EF20" s="111"/>
      <c r="EG20" s="111"/>
      <c r="EH20" s="111"/>
      <c r="EI20" s="111"/>
      <c r="EJ20" s="111"/>
      <c r="EK20" s="111"/>
      <c r="EL20" s="111"/>
      <c r="EM20" s="111"/>
      <c r="EN20" s="111"/>
      <c r="EO20" s="111"/>
      <c r="EP20" s="111"/>
      <c r="EQ20" s="111"/>
      <c r="ER20" s="111"/>
      <c r="ES20" s="111"/>
      <c r="ET20" s="111"/>
      <c r="EU20" s="111"/>
      <c r="EV20" s="111"/>
      <c r="EW20" s="111"/>
      <c r="EX20" s="111"/>
      <c r="EY20" s="111"/>
      <c r="EZ20" s="111"/>
      <c r="FA20" s="111"/>
      <c r="FB20" s="111"/>
      <c r="FC20" s="111"/>
      <c r="FD20" s="111"/>
      <c r="FE20" s="111"/>
      <c r="FF20" s="111"/>
      <c r="FG20" s="111"/>
      <c r="FH20" s="111"/>
      <c r="FI20" s="111"/>
      <c r="FJ20" s="111"/>
      <c r="FK20" s="111"/>
      <c r="FL20" s="111"/>
      <c r="FM20" s="111"/>
      <c r="FN20" s="111"/>
      <c r="FO20" s="111"/>
      <c r="FP20" s="111"/>
      <c r="FQ20" s="111"/>
      <c r="FR20" s="111"/>
      <c r="FS20" s="111"/>
      <c r="FT20" s="111"/>
      <c r="FU20" s="111"/>
      <c r="FV20" s="111"/>
      <c r="FW20" s="111"/>
      <c r="FX20" s="111"/>
      <c r="FY20" s="111"/>
      <c r="FZ20" s="111"/>
      <c r="GA20" s="111"/>
      <c r="GB20" s="111"/>
      <c r="GC20" s="111"/>
      <c r="GD20" s="111"/>
      <c r="GE20" s="111"/>
      <c r="GF20" s="111"/>
      <c r="GG20" s="111"/>
      <c r="GH20" s="111"/>
      <c r="GI20" s="111"/>
      <c r="GJ20" s="111"/>
      <c r="GK20" s="111"/>
      <c r="GL20" s="111"/>
      <c r="GM20" s="111"/>
      <c r="GN20" s="111"/>
      <c r="GO20" s="111"/>
      <c r="GP20" s="111"/>
      <c r="GQ20" s="111"/>
      <c r="GR20" s="111"/>
      <c r="GS20" s="111"/>
      <c r="GT20" s="111"/>
      <c r="GU20" s="111"/>
      <c r="GV20" s="111"/>
      <c r="GW20" s="111"/>
      <c r="GX20" s="111"/>
      <c r="GY20" s="111"/>
      <c r="GZ20" s="111"/>
      <c r="HA20" s="111"/>
      <c r="HB20" s="111"/>
      <c r="HC20" s="111"/>
      <c r="HD20" s="111"/>
      <c r="HE20" s="111"/>
      <c r="HF20" s="111"/>
      <c r="HG20" s="111"/>
      <c r="HH20" s="111"/>
      <c r="HI20" s="111"/>
      <c r="HJ20" s="111"/>
      <c r="HK20" s="111"/>
      <c r="HL20" s="111"/>
      <c r="HM20" s="111"/>
      <c r="HN20" s="111"/>
      <c r="HO20" s="111"/>
      <c r="HP20" s="111"/>
      <c r="HQ20" s="111"/>
      <c r="HR20" s="111"/>
      <c r="HS20" s="111"/>
      <c r="HT20" s="111"/>
      <c r="HU20" s="111"/>
      <c r="HV20" s="111"/>
      <c r="HW20" s="111"/>
      <c r="HX20" s="111"/>
      <c r="HY20" s="111"/>
      <c r="HZ20" s="111"/>
      <c r="IA20" s="111"/>
      <c r="IB20" s="111"/>
      <c r="IC20" s="111"/>
      <c r="ID20" s="111"/>
      <c r="IE20" s="111"/>
      <c r="IF20" s="111"/>
      <c r="IG20" s="111"/>
      <c r="IH20" s="111"/>
      <c r="II20" s="111"/>
      <c r="IJ20" s="111"/>
      <c r="IK20" s="111"/>
      <c r="IL20" s="111"/>
      <c r="IM20" s="111"/>
      <c r="IN20" s="111"/>
      <c r="IO20" s="111"/>
    </row>
    <row r="21" spans="1:249" ht="11.85" customHeight="1" x14ac:dyDescent="0.25">
      <c r="A21" s="312" t="s">
        <v>358</v>
      </c>
      <c r="B21" s="310"/>
      <c r="C21" s="311">
        <v>26</v>
      </c>
      <c r="D21" s="316"/>
      <c r="E21" s="309">
        <v>41</v>
      </c>
      <c r="F21" s="309"/>
    </row>
    <row r="22" spans="1:249" x14ac:dyDescent="0.25">
      <c r="A22" s="312" t="s">
        <v>359</v>
      </c>
      <c r="B22" s="310" t="s">
        <v>349</v>
      </c>
      <c r="C22" s="311">
        <v>9</v>
      </c>
      <c r="D22" s="316"/>
      <c r="E22" s="309">
        <v>9</v>
      </c>
      <c r="F22" s="309"/>
    </row>
    <row r="23" spans="1:249" x14ac:dyDescent="0.25">
      <c r="A23" s="312" t="s">
        <v>360</v>
      </c>
      <c r="B23" s="310" t="s">
        <v>352</v>
      </c>
      <c r="C23" s="311"/>
      <c r="D23" s="316">
        <v>-487</v>
      </c>
      <c r="E23" s="309"/>
      <c r="F23" s="309" t="e">
        <f>+#REF!</f>
        <v>#REF!</v>
      </c>
    </row>
    <row r="24" spans="1:249" ht="12" x14ac:dyDescent="0.3">
      <c r="A24" s="327" t="s">
        <v>361</v>
      </c>
      <c r="B24" s="310"/>
      <c r="C24" s="311"/>
      <c r="D24" s="316">
        <v>-35</v>
      </c>
      <c r="E24" s="309"/>
      <c r="F24" s="309" t="e">
        <f>+E25+E26</f>
        <v>#REF!</v>
      </c>
      <c r="G24" s="111"/>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1"/>
      <c r="AV24" s="111"/>
      <c r="AW24" s="111"/>
      <c r="AX24" s="111"/>
      <c r="AY24" s="111"/>
      <c r="AZ24" s="111"/>
      <c r="BA24" s="111"/>
      <c r="BB24" s="111"/>
      <c r="BC24" s="111"/>
      <c r="BD24" s="111"/>
      <c r="BE24" s="111"/>
      <c r="BF24" s="111"/>
      <c r="BG24" s="111"/>
      <c r="BH24" s="111"/>
      <c r="BI24" s="111"/>
      <c r="BJ24" s="111"/>
      <c r="BK24" s="111"/>
      <c r="BL24" s="111"/>
      <c r="BM24" s="111"/>
      <c r="BN24" s="111"/>
      <c r="BO24" s="111"/>
      <c r="BP24" s="111"/>
      <c r="BQ24" s="111"/>
      <c r="BR24" s="111"/>
      <c r="BS24" s="111"/>
      <c r="BT24" s="111"/>
      <c r="BU24" s="111"/>
      <c r="BV24" s="111"/>
      <c r="BW24" s="111"/>
      <c r="BX24" s="111"/>
      <c r="BY24" s="111"/>
      <c r="BZ24" s="111"/>
      <c r="CA24" s="111"/>
      <c r="CB24" s="111"/>
      <c r="CC24" s="111"/>
      <c r="CD24" s="111"/>
      <c r="CE24" s="111"/>
      <c r="CF24" s="111"/>
      <c r="CG24" s="111"/>
      <c r="CH24" s="111"/>
      <c r="CI24" s="111"/>
      <c r="CJ24" s="111"/>
      <c r="CK24" s="111"/>
      <c r="CL24" s="111"/>
      <c r="CM24" s="111"/>
      <c r="CN24" s="111"/>
      <c r="CO24" s="111"/>
      <c r="CP24" s="111"/>
      <c r="CQ24" s="111"/>
      <c r="CR24" s="111"/>
      <c r="CS24" s="111"/>
      <c r="CT24" s="111"/>
      <c r="CU24" s="111"/>
      <c r="CV24" s="111"/>
      <c r="CW24" s="111"/>
      <c r="CX24" s="111"/>
      <c r="CY24" s="111"/>
      <c r="CZ24" s="111"/>
      <c r="DA24" s="111"/>
      <c r="DB24" s="111"/>
      <c r="DC24" s="111"/>
      <c r="DD24" s="111"/>
      <c r="DE24" s="111"/>
      <c r="DF24" s="111"/>
      <c r="DG24" s="111"/>
      <c r="DH24" s="111"/>
      <c r="DI24" s="111"/>
      <c r="DJ24" s="111"/>
      <c r="DK24" s="111"/>
      <c r="DL24" s="111"/>
      <c r="DM24" s="111"/>
      <c r="DN24" s="111"/>
      <c r="DO24" s="111"/>
      <c r="DP24" s="111"/>
      <c r="DQ24" s="111"/>
      <c r="DR24" s="111"/>
      <c r="DS24" s="111"/>
      <c r="DT24" s="111"/>
      <c r="DU24" s="111"/>
      <c r="DV24" s="111"/>
      <c r="DW24" s="111"/>
      <c r="DX24" s="111"/>
      <c r="DY24" s="111"/>
      <c r="DZ24" s="111"/>
      <c r="EA24" s="111"/>
      <c r="EB24" s="111"/>
      <c r="EC24" s="111"/>
      <c r="ED24" s="111"/>
      <c r="EE24" s="111"/>
      <c r="EF24" s="111"/>
      <c r="EG24" s="111"/>
      <c r="EH24" s="111"/>
      <c r="EI24" s="111"/>
      <c r="EJ24" s="111"/>
      <c r="EK24" s="111"/>
      <c r="EL24" s="111"/>
      <c r="EM24" s="111"/>
      <c r="EN24" s="111"/>
      <c r="EO24" s="111"/>
      <c r="EP24" s="111"/>
      <c r="EQ24" s="111"/>
      <c r="ER24" s="111"/>
      <c r="ES24" s="111"/>
      <c r="ET24" s="111"/>
      <c r="EU24" s="111"/>
      <c r="EV24" s="111"/>
      <c r="EW24" s="111"/>
      <c r="EX24" s="111"/>
      <c r="EY24" s="111"/>
      <c r="EZ24" s="111"/>
      <c r="FA24" s="111"/>
      <c r="FB24" s="111"/>
      <c r="FC24" s="111"/>
      <c r="FD24" s="111"/>
      <c r="FE24" s="111"/>
      <c r="FF24" s="111"/>
      <c r="FG24" s="111"/>
      <c r="FH24" s="111"/>
      <c r="FI24" s="111"/>
      <c r="FJ24" s="111"/>
      <c r="FK24" s="111"/>
      <c r="FL24" s="111"/>
      <c r="FM24" s="111"/>
      <c r="FN24" s="111"/>
      <c r="FO24" s="111"/>
      <c r="FP24" s="111"/>
      <c r="FQ24" s="111"/>
      <c r="FR24" s="111"/>
      <c r="FS24" s="111"/>
      <c r="FT24" s="111"/>
      <c r="FU24" s="111"/>
      <c r="FV24" s="111"/>
      <c r="FW24" s="111"/>
      <c r="FX24" s="111"/>
      <c r="FY24" s="111"/>
      <c r="FZ24" s="111"/>
      <c r="GA24" s="111"/>
      <c r="GB24" s="111"/>
      <c r="GC24" s="111"/>
      <c r="GD24" s="111"/>
      <c r="GE24" s="111"/>
      <c r="GF24" s="111"/>
      <c r="GG24" s="111"/>
      <c r="GH24" s="111"/>
      <c r="GI24" s="111"/>
      <c r="GJ24" s="111"/>
      <c r="GK24" s="111"/>
      <c r="GL24" s="111"/>
      <c r="GM24" s="111"/>
      <c r="GN24" s="111"/>
      <c r="GO24" s="111"/>
      <c r="GP24" s="111"/>
      <c r="GQ24" s="111"/>
      <c r="GR24" s="111"/>
      <c r="GS24" s="111"/>
      <c r="GT24" s="111"/>
      <c r="GU24" s="111"/>
      <c r="GV24" s="111"/>
      <c r="GW24" s="111"/>
      <c r="GX24" s="111"/>
      <c r="GY24" s="111"/>
      <c r="GZ24" s="111"/>
      <c r="HA24" s="111"/>
      <c r="HB24" s="111"/>
      <c r="HC24" s="111"/>
      <c r="HD24" s="111"/>
      <c r="HE24" s="111"/>
      <c r="HF24" s="111"/>
      <c r="HG24" s="111"/>
      <c r="HH24" s="111"/>
      <c r="HI24" s="111"/>
      <c r="HJ24" s="111"/>
      <c r="HK24" s="111"/>
      <c r="HL24" s="111"/>
      <c r="HM24" s="111"/>
      <c r="HN24" s="111"/>
      <c r="HO24" s="111"/>
      <c r="HP24" s="111"/>
      <c r="HQ24" s="111"/>
      <c r="HR24" s="111"/>
      <c r="HS24" s="111"/>
      <c r="HT24" s="111"/>
      <c r="HU24" s="111"/>
      <c r="HV24" s="111"/>
      <c r="HW24" s="111"/>
      <c r="HX24" s="111"/>
      <c r="HY24" s="111"/>
      <c r="HZ24" s="111"/>
      <c r="IA24" s="111"/>
      <c r="IB24" s="111"/>
      <c r="IC24" s="111"/>
      <c r="ID24" s="111"/>
      <c r="IE24" s="111"/>
      <c r="IF24" s="111"/>
      <c r="IG24" s="111"/>
      <c r="IH24" s="111"/>
      <c r="II24" s="111"/>
      <c r="IJ24" s="111"/>
      <c r="IK24" s="111"/>
      <c r="IL24" s="111"/>
      <c r="IM24" s="111"/>
      <c r="IN24" s="111"/>
      <c r="IO24" s="111"/>
    </row>
    <row r="25" spans="1:249" ht="22.8" x14ac:dyDescent="0.25">
      <c r="A25" s="328" t="s">
        <v>362</v>
      </c>
      <c r="B25" s="310"/>
      <c r="C25" s="311">
        <v>-35</v>
      </c>
      <c r="D25" s="316"/>
      <c r="E25" s="309" t="e">
        <f>+#REF!</f>
        <v>#REF!</v>
      </c>
      <c r="F25" s="309"/>
    </row>
    <row r="26" spans="1:249" hidden="1" outlineLevel="1" x14ac:dyDescent="0.25">
      <c r="A26" s="312" t="s">
        <v>363</v>
      </c>
      <c r="B26" s="310" t="s">
        <v>352</v>
      </c>
      <c r="C26" s="311"/>
      <c r="D26" s="316"/>
      <c r="E26" s="309"/>
      <c r="F26" s="309"/>
    </row>
    <row r="27" spans="1:249" collapsed="1" x14ac:dyDescent="0.25">
      <c r="A27" s="312" t="s">
        <v>364</v>
      </c>
      <c r="B27" s="310"/>
      <c r="C27" s="311"/>
      <c r="D27" s="316">
        <v>-106</v>
      </c>
      <c r="E27" s="309"/>
      <c r="F27" s="309" t="e">
        <f>+#REF!</f>
        <v>#REF!</v>
      </c>
    </row>
    <row r="28" spans="1:249" x14ac:dyDescent="0.25">
      <c r="A28" s="312" t="s">
        <v>365</v>
      </c>
      <c r="B28" s="310"/>
      <c r="C28" s="311"/>
      <c r="D28" s="316">
        <v>-713</v>
      </c>
      <c r="E28" s="309"/>
      <c r="F28" s="309" t="e">
        <f>+#REF!</f>
        <v>#REF!</v>
      </c>
    </row>
    <row r="29" spans="1:249" x14ac:dyDescent="0.25">
      <c r="A29" s="329" t="s">
        <v>366</v>
      </c>
      <c r="B29" s="310" t="s">
        <v>367</v>
      </c>
      <c r="C29" s="311"/>
      <c r="D29" s="316">
        <v>-63</v>
      </c>
      <c r="E29" s="309"/>
      <c r="F29" s="309" t="e">
        <f>+#REF!</f>
        <v>#REF!</v>
      </c>
    </row>
    <row r="30" spans="1:249" ht="12" x14ac:dyDescent="0.3">
      <c r="A30" s="330" t="s">
        <v>368</v>
      </c>
      <c r="B30" s="310"/>
      <c r="C30" s="311"/>
      <c r="D30" s="316">
        <v>185</v>
      </c>
      <c r="E30" s="309"/>
      <c r="F30" s="309">
        <f>+E31+E32</f>
        <v>85</v>
      </c>
      <c r="G30" s="111"/>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c r="AK30" s="111"/>
      <c r="AL30" s="111"/>
      <c r="AM30" s="111"/>
      <c r="AN30" s="111"/>
      <c r="AO30" s="111"/>
      <c r="AP30" s="111"/>
      <c r="AQ30" s="111"/>
      <c r="AR30" s="111"/>
      <c r="AS30" s="111"/>
      <c r="AT30" s="111"/>
      <c r="AU30" s="111"/>
      <c r="AV30" s="111"/>
      <c r="AW30" s="111"/>
      <c r="AX30" s="111"/>
      <c r="AY30" s="111"/>
      <c r="AZ30" s="111"/>
      <c r="BA30" s="111"/>
      <c r="BB30" s="111"/>
      <c r="BC30" s="111"/>
      <c r="BD30" s="111"/>
      <c r="BE30" s="111"/>
      <c r="BF30" s="111"/>
      <c r="BG30" s="111"/>
      <c r="BH30" s="111"/>
      <c r="BI30" s="111"/>
      <c r="BJ30" s="111"/>
      <c r="BK30" s="111"/>
      <c r="BL30" s="111"/>
      <c r="BM30" s="111"/>
      <c r="BN30" s="111"/>
      <c r="BO30" s="111"/>
      <c r="BP30" s="111"/>
      <c r="BQ30" s="111"/>
      <c r="BR30" s="111"/>
      <c r="BS30" s="111"/>
      <c r="BT30" s="111"/>
      <c r="BU30" s="111"/>
      <c r="BV30" s="111"/>
      <c r="BW30" s="111"/>
      <c r="BX30" s="111"/>
      <c r="BY30" s="111"/>
      <c r="BZ30" s="111"/>
      <c r="CA30" s="111"/>
      <c r="CB30" s="111"/>
      <c r="CC30" s="111"/>
      <c r="CD30" s="111"/>
      <c r="CE30" s="111"/>
      <c r="CF30" s="111"/>
      <c r="CG30" s="111"/>
      <c r="CH30" s="111"/>
      <c r="CI30" s="111"/>
      <c r="CJ30" s="111"/>
      <c r="CK30" s="111"/>
      <c r="CL30" s="111"/>
      <c r="CM30" s="111"/>
      <c r="CN30" s="111"/>
      <c r="CO30" s="111"/>
      <c r="CP30" s="111"/>
      <c r="CQ30" s="111"/>
      <c r="CR30" s="111"/>
      <c r="CS30" s="111"/>
      <c r="CT30" s="111"/>
      <c r="CU30" s="111"/>
      <c r="CV30" s="111"/>
      <c r="CW30" s="111"/>
      <c r="CX30" s="111"/>
      <c r="CY30" s="111"/>
      <c r="CZ30" s="111"/>
      <c r="DA30" s="111"/>
      <c r="DB30" s="111"/>
      <c r="DC30" s="111"/>
      <c r="DD30" s="111"/>
      <c r="DE30" s="111"/>
      <c r="DF30" s="111"/>
      <c r="DG30" s="111"/>
      <c r="DH30" s="111"/>
      <c r="DI30" s="111"/>
      <c r="DJ30" s="111"/>
      <c r="DK30" s="111"/>
      <c r="DL30" s="111"/>
      <c r="DM30" s="111"/>
      <c r="DN30" s="111"/>
      <c r="DO30" s="111"/>
      <c r="DP30" s="111"/>
      <c r="DQ30" s="111"/>
      <c r="DR30" s="111"/>
      <c r="DS30" s="111"/>
      <c r="DT30" s="111"/>
      <c r="DU30" s="111"/>
      <c r="DV30" s="111"/>
      <c r="DW30" s="111"/>
      <c r="DX30" s="111"/>
      <c r="DY30" s="111"/>
      <c r="DZ30" s="111"/>
      <c r="EA30" s="111"/>
      <c r="EB30" s="111"/>
      <c r="EC30" s="111"/>
      <c r="ED30" s="111"/>
      <c r="EE30" s="111"/>
      <c r="EF30" s="111"/>
      <c r="EG30" s="111"/>
      <c r="EH30" s="111"/>
      <c r="EI30" s="111"/>
      <c r="EJ30" s="111"/>
      <c r="EK30" s="111"/>
      <c r="EL30" s="111"/>
      <c r="EM30" s="111"/>
      <c r="EN30" s="111"/>
      <c r="EO30" s="111"/>
      <c r="EP30" s="111"/>
      <c r="EQ30" s="111"/>
      <c r="ER30" s="111"/>
      <c r="ES30" s="111"/>
      <c r="ET30" s="111"/>
      <c r="EU30" s="111"/>
      <c r="EV30" s="111"/>
      <c r="EW30" s="111"/>
      <c r="EX30" s="111"/>
      <c r="EY30" s="111"/>
      <c r="EZ30" s="111"/>
      <c r="FA30" s="111"/>
      <c r="FB30" s="111"/>
      <c r="FC30" s="111"/>
      <c r="FD30" s="111"/>
      <c r="FE30" s="111"/>
      <c r="FF30" s="111"/>
      <c r="FG30" s="111"/>
      <c r="FH30" s="111"/>
      <c r="FI30" s="111"/>
      <c r="FJ30" s="111"/>
      <c r="FK30" s="111"/>
      <c r="FL30" s="111"/>
      <c r="FM30" s="111"/>
      <c r="FN30" s="111"/>
      <c r="FO30" s="111"/>
      <c r="FP30" s="111"/>
      <c r="FQ30" s="111"/>
      <c r="FR30" s="111"/>
      <c r="FS30" s="111"/>
      <c r="FT30" s="111"/>
      <c r="FU30" s="111"/>
      <c r="FV30" s="111"/>
      <c r="FW30" s="111"/>
      <c r="FX30" s="111"/>
      <c r="FY30" s="111"/>
      <c r="FZ30" s="111"/>
      <c r="GA30" s="111"/>
      <c r="GB30" s="111"/>
      <c r="GC30" s="111"/>
      <c r="GD30" s="111"/>
      <c r="GE30" s="111"/>
      <c r="GF30" s="111"/>
      <c r="GG30" s="111"/>
      <c r="GH30" s="111"/>
      <c r="GI30" s="111"/>
      <c r="GJ30" s="111"/>
      <c r="GK30" s="111"/>
      <c r="GL30" s="111"/>
      <c r="GM30" s="111"/>
      <c r="GN30" s="111"/>
      <c r="GO30" s="111"/>
      <c r="GP30" s="111"/>
      <c r="GQ30" s="111"/>
      <c r="GR30" s="111"/>
      <c r="GS30" s="111"/>
      <c r="GT30" s="111"/>
      <c r="GU30" s="111"/>
      <c r="GV30" s="111"/>
      <c r="GW30" s="111"/>
      <c r="GX30" s="111"/>
      <c r="GY30" s="111"/>
      <c r="GZ30" s="111"/>
      <c r="HA30" s="111"/>
      <c r="HB30" s="111"/>
      <c r="HC30" s="111"/>
      <c r="HD30" s="111"/>
      <c r="HE30" s="111"/>
      <c r="HF30" s="111"/>
      <c r="HG30" s="111"/>
      <c r="HH30" s="111"/>
      <c r="HI30" s="111"/>
      <c r="HJ30" s="111"/>
      <c r="HK30" s="111"/>
      <c r="HL30" s="111"/>
      <c r="HM30" s="111"/>
      <c r="HN30" s="111"/>
      <c r="HO30" s="111"/>
      <c r="HP30" s="111"/>
      <c r="HQ30" s="111"/>
      <c r="HR30" s="111"/>
      <c r="HS30" s="111"/>
      <c r="HT30" s="111"/>
      <c r="HU30" s="111"/>
      <c r="HV30" s="111"/>
      <c r="HW30" s="111"/>
      <c r="HX30" s="111"/>
      <c r="HY30" s="111"/>
      <c r="HZ30" s="111"/>
      <c r="IA30" s="111"/>
      <c r="IB30" s="111"/>
      <c r="IC30" s="111"/>
      <c r="ID30" s="111"/>
      <c r="IE30" s="111"/>
      <c r="IF30" s="111"/>
      <c r="IG30" s="111"/>
      <c r="IH30" s="111"/>
      <c r="II30" s="111"/>
      <c r="IJ30" s="111"/>
      <c r="IK30" s="111"/>
      <c r="IL30" s="111"/>
      <c r="IM30" s="111"/>
      <c r="IN30" s="111"/>
      <c r="IO30" s="111"/>
    </row>
    <row r="31" spans="1:249" x14ac:dyDescent="0.25">
      <c r="A31" s="329" t="s">
        <v>369</v>
      </c>
      <c r="B31" s="310" t="s">
        <v>349</v>
      </c>
      <c r="C31" s="311">
        <v>142</v>
      </c>
      <c r="D31" s="316"/>
      <c r="E31" s="309">
        <v>37</v>
      </c>
      <c r="F31" s="309"/>
    </row>
    <row r="32" spans="1:249" x14ac:dyDescent="0.25">
      <c r="A32" s="312" t="s">
        <v>370</v>
      </c>
      <c r="B32" s="310" t="s">
        <v>371</v>
      </c>
      <c r="C32" s="311">
        <v>43</v>
      </c>
      <c r="D32" s="316"/>
      <c r="E32" s="309">
        <v>48</v>
      </c>
      <c r="F32" s="309"/>
    </row>
    <row r="33" spans="1:6" ht="12" x14ac:dyDescent="0.3">
      <c r="A33" s="331" t="s">
        <v>372</v>
      </c>
      <c r="B33" s="310"/>
      <c r="C33" s="311"/>
      <c r="D33" s="316">
        <v>-145</v>
      </c>
      <c r="E33" s="309"/>
      <c r="F33" s="308">
        <f>+E34+E35</f>
        <v>-146</v>
      </c>
    </row>
    <row r="34" spans="1:6" x14ac:dyDescent="0.25">
      <c r="A34" s="312" t="s">
        <v>373</v>
      </c>
      <c r="B34" s="310" t="s">
        <v>371</v>
      </c>
      <c r="C34" s="311">
        <v>2</v>
      </c>
      <c r="D34" s="316"/>
      <c r="E34" s="309">
        <v>13</v>
      </c>
      <c r="F34" s="308"/>
    </row>
    <row r="35" spans="1:6" x14ac:dyDescent="0.25">
      <c r="A35" s="312" t="s">
        <v>374</v>
      </c>
      <c r="B35" s="310" t="s">
        <v>367</v>
      </c>
      <c r="C35" s="311">
        <v>-147</v>
      </c>
      <c r="D35" s="316"/>
      <c r="E35" s="309">
        <f>-165+6</f>
        <v>-159</v>
      </c>
      <c r="F35" s="308"/>
    </row>
    <row r="36" spans="1:6" ht="12" x14ac:dyDescent="0.3">
      <c r="A36" s="331" t="s">
        <v>375</v>
      </c>
      <c r="B36" s="310"/>
      <c r="C36" s="311"/>
      <c r="D36" s="316">
        <v>-1094</v>
      </c>
      <c r="E36" s="309"/>
      <c r="F36" s="308">
        <f>+E37+E38</f>
        <v>-771</v>
      </c>
    </row>
    <row r="37" spans="1:6" x14ac:dyDescent="0.25">
      <c r="A37" s="312" t="s">
        <v>376</v>
      </c>
      <c r="B37" s="310" t="s">
        <v>352</v>
      </c>
      <c r="C37" s="311">
        <v>-994</v>
      </c>
      <c r="D37" s="316"/>
      <c r="E37" s="309">
        <v>-654</v>
      </c>
      <c r="F37" s="308"/>
    </row>
    <row r="38" spans="1:6" x14ac:dyDescent="0.25">
      <c r="A38" s="312" t="s">
        <v>377</v>
      </c>
      <c r="B38" s="310" t="s">
        <v>367</v>
      </c>
      <c r="C38" s="311">
        <v>-100</v>
      </c>
      <c r="D38" s="316"/>
      <c r="E38" s="309">
        <v>-117</v>
      </c>
      <c r="F38" s="308"/>
    </row>
    <row r="39" spans="1:6" x14ac:dyDescent="0.25">
      <c r="A39" s="332" t="s">
        <v>378</v>
      </c>
      <c r="B39" s="310"/>
      <c r="C39" s="311"/>
      <c r="D39" s="316">
        <f>+D18+D19+D20+D23+D24+D27+D28+D29+D30+D33+D36</f>
        <v>-1094</v>
      </c>
      <c r="E39" s="309"/>
      <c r="F39" s="308" t="e">
        <f>+F18+F19+F20+F23+F24+F27+F28+F29+F30+F33+F36</f>
        <v>#REF!</v>
      </c>
    </row>
    <row r="40" spans="1:6" ht="13.5" customHeight="1" x14ac:dyDescent="0.25">
      <c r="A40" s="312" t="s">
        <v>379</v>
      </c>
      <c r="B40" s="310"/>
      <c r="C40" s="311"/>
      <c r="D40" s="316">
        <v>-46</v>
      </c>
      <c r="E40" s="309"/>
      <c r="F40" s="308">
        <f>+'SP ricl'!C12</f>
        <v>-43</v>
      </c>
    </row>
    <row r="41" spans="1:6" ht="22.8" x14ac:dyDescent="0.25">
      <c r="A41" s="332" t="s">
        <v>380</v>
      </c>
      <c r="B41" s="310"/>
      <c r="C41" s="311"/>
      <c r="D41" s="316">
        <v>10</v>
      </c>
      <c r="E41" s="309"/>
      <c r="F41" s="308"/>
    </row>
    <row r="42" spans="1:6" ht="13.5" customHeight="1" x14ac:dyDescent="0.25">
      <c r="A42" s="312" t="s">
        <v>381</v>
      </c>
      <c r="B42" s="310"/>
      <c r="C42" s="311">
        <v>10</v>
      </c>
      <c r="D42" s="316"/>
      <c r="E42" s="309"/>
      <c r="F42" s="308"/>
    </row>
    <row r="43" spans="1:6" ht="13.5" customHeight="1" x14ac:dyDescent="0.25">
      <c r="A43" s="332" t="s">
        <v>240</v>
      </c>
      <c r="B43" s="310"/>
      <c r="C43" s="311"/>
      <c r="D43" s="316">
        <f>+D39+D40+D16+D41</f>
        <v>18181</v>
      </c>
      <c r="E43" s="309"/>
      <c r="F43" s="309" t="e">
        <f>+F39+F41+F40+F16</f>
        <v>#REF!</v>
      </c>
    </row>
    <row r="44" spans="1:6" ht="13.5" customHeight="1" x14ac:dyDescent="0.25">
      <c r="A44" s="396"/>
      <c r="B44" s="310"/>
      <c r="C44" s="311"/>
      <c r="D44" s="316"/>
      <c r="E44" s="309"/>
      <c r="F44" s="309"/>
    </row>
    <row r="45" spans="1:6" ht="13.5" customHeight="1" x14ac:dyDescent="0.25">
      <c r="A45" s="397"/>
      <c r="B45" s="398"/>
      <c r="C45" s="399"/>
      <c r="D45" s="400"/>
      <c r="E45" s="401"/>
      <c r="F45" s="401"/>
    </row>
    <row r="46" spans="1:6" ht="13.5" customHeight="1" thickBot="1" x14ac:dyDescent="0.3">
      <c r="A46" s="402"/>
      <c r="B46" s="403"/>
      <c r="C46" s="404"/>
      <c r="D46" s="405"/>
      <c r="E46" s="406"/>
      <c r="F46" s="406"/>
    </row>
    <row r="47" spans="1:6" x14ac:dyDescent="0.25">
      <c r="A47" s="390" t="s">
        <v>30</v>
      </c>
      <c r="B47" s="391"/>
      <c r="C47" s="392"/>
      <c r="D47" s="392"/>
      <c r="E47" s="392"/>
      <c r="F47" s="392"/>
    </row>
    <row r="48" spans="1:6" x14ac:dyDescent="0.25">
      <c r="A48" s="355"/>
      <c r="B48" s="291"/>
      <c r="C48" s="1041" t="s">
        <v>226</v>
      </c>
      <c r="D48" s="1041"/>
      <c r="E48" s="1030" t="s">
        <v>227</v>
      </c>
      <c r="F48" s="1030"/>
    </row>
    <row r="49" spans="1:249" ht="45.6" x14ac:dyDescent="0.25">
      <c r="A49" s="313" t="s">
        <v>340</v>
      </c>
      <c r="B49" s="314" t="s">
        <v>341</v>
      </c>
      <c r="C49" s="315" t="s">
        <v>342</v>
      </c>
      <c r="D49" s="315" t="s">
        <v>343</v>
      </c>
      <c r="E49" s="304" t="s">
        <v>342</v>
      </c>
      <c r="F49" s="304" t="s">
        <v>343</v>
      </c>
    </row>
    <row r="50" spans="1:249" x14ac:dyDescent="0.25">
      <c r="A50" s="332" t="s">
        <v>240</v>
      </c>
      <c r="B50" s="310"/>
      <c r="C50" s="311"/>
      <c r="D50" s="316">
        <f>+D16+D39+D41+D40</f>
        <v>18181</v>
      </c>
      <c r="E50" s="309"/>
      <c r="F50" s="309" t="e">
        <f>+F43</f>
        <v>#REF!</v>
      </c>
      <c r="G50" s="110"/>
      <c r="H50" s="110"/>
      <c r="I50" s="110"/>
      <c r="J50" s="110"/>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0"/>
      <c r="AP50" s="110"/>
      <c r="AQ50" s="110"/>
      <c r="AR50" s="110"/>
      <c r="AS50" s="110"/>
      <c r="AT50" s="110"/>
      <c r="AU50" s="110"/>
      <c r="AV50" s="110"/>
      <c r="AW50" s="110"/>
      <c r="AX50" s="110"/>
      <c r="AY50" s="110"/>
      <c r="AZ50" s="110"/>
      <c r="BA50" s="110"/>
      <c r="BB50" s="110"/>
      <c r="BC50" s="110"/>
      <c r="BD50" s="110"/>
      <c r="BE50" s="110"/>
      <c r="BF50" s="110"/>
      <c r="BG50" s="110"/>
      <c r="BH50" s="110"/>
      <c r="BI50" s="110"/>
      <c r="BJ50" s="110"/>
      <c r="BK50" s="110"/>
      <c r="BL50" s="110"/>
      <c r="BM50" s="110"/>
      <c r="BN50" s="110"/>
      <c r="BO50" s="110"/>
      <c r="BP50" s="110"/>
      <c r="BQ50" s="110"/>
      <c r="BR50" s="110"/>
      <c r="BS50" s="110"/>
      <c r="BT50" s="110"/>
      <c r="BU50" s="110"/>
      <c r="BV50" s="110"/>
      <c r="BW50" s="110"/>
      <c r="BX50" s="110"/>
      <c r="BY50" s="110"/>
      <c r="BZ50" s="110"/>
      <c r="CA50" s="110"/>
      <c r="CB50" s="110"/>
      <c r="CC50" s="110"/>
      <c r="CD50" s="110"/>
      <c r="CE50" s="110"/>
      <c r="CF50" s="110"/>
      <c r="CG50" s="110"/>
      <c r="CH50" s="110"/>
      <c r="CI50" s="110"/>
      <c r="CJ50" s="110"/>
      <c r="CK50" s="110"/>
      <c r="CL50" s="110"/>
      <c r="CM50" s="110"/>
      <c r="CN50" s="110"/>
      <c r="CO50" s="110"/>
      <c r="CP50" s="110"/>
      <c r="CQ50" s="110"/>
      <c r="CR50" s="110"/>
      <c r="CS50" s="110"/>
      <c r="CT50" s="110"/>
      <c r="CU50" s="110"/>
      <c r="CV50" s="110"/>
      <c r="CW50" s="110"/>
      <c r="CX50" s="110"/>
      <c r="CY50" s="110"/>
      <c r="CZ50" s="110"/>
      <c r="DA50" s="110"/>
      <c r="DB50" s="110"/>
      <c r="DC50" s="110"/>
      <c r="DD50" s="110"/>
      <c r="DE50" s="110"/>
      <c r="DF50" s="110"/>
      <c r="DG50" s="110"/>
      <c r="DH50" s="110"/>
      <c r="DI50" s="110"/>
      <c r="DJ50" s="110"/>
      <c r="DK50" s="110"/>
      <c r="DL50" s="110"/>
      <c r="DM50" s="110"/>
      <c r="DN50" s="110"/>
      <c r="DO50" s="110"/>
      <c r="DP50" s="110"/>
      <c r="DQ50" s="110"/>
      <c r="DR50" s="110"/>
      <c r="DS50" s="110"/>
      <c r="DT50" s="110"/>
      <c r="DU50" s="110"/>
      <c r="DV50" s="110"/>
      <c r="DW50" s="110"/>
      <c r="DX50" s="110"/>
      <c r="DY50" s="110"/>
      <c r="DZ50" s="110"/>
      <c r="EA50" s="110"/>
      <c r="EB50" s="110"/>
      <c r="EC50" s="110"/>
      <c r="ED50" s="110"/>
      <c r="EE50" s="110"/>
      <c r="EF50" s="110"/>
      <c r="EG50" s="110"/>
      <c r="EH50" s="110"/>
      <c r="EI50" s="110"/>
      <c r="EJ50" s="110"/>
      <c r="EK50" s="110"/>
      <c r="EL50" s="110"/>
      <c r="EM50" s="110"/>
      <c r="EN50" s="110"/>
      <c r="EO50" s="110"/>
      <c r="EP50" s="110"/>
      <c r="EQ50" s="110"/>
      <c r="ER50" s="110"/>
      <c r="ES50" s="110"/>
      <c r="ET50" s="110"/>
      <c r="EU50" s="110"/>
      <c r="EV50" s="110"/>
      <c r="EW50" s="110"/>
      <c r="EX50" s="110"/>
      <c r="EY50" s="110"/>
      <c r="EZ50" s="110"/>
      <c r="FA50" s="110"/>
      <c r="FB50" s="110"/>
      <c r="FC50" s="110"/>
      <c r="FD50" s="110"/>
      <c r="FE50" s="110"/>
      <c r="FF50" s="110"/>
      <c r="FG50" s="110"/>
      <c r="FH50" s="110"/>
      <c r="FI50" s="110"/>
      <c r="FJ50" s="110"/>
      <c r="FK50" s="110"/>
      <c r="FL50" s="110"/>
      <c r="FM50" s="110"/>
      <c r="FN50" s="110"/>
      <c r="FO50" s="110"/>
      <c r="FP50" s="110"/>
      <c r="FQ50" s="110"/>
      <c r="FR50" s="110"/>
      <c r="FS50" s="110"/>
      <c r="FT50" s="110"/>
      <c r="FU50" s="110"/>
      <c r="FV50" s="110"/>
      <c r="FW50" s="110"/>
      <c r="FX50" s="110"/>
      <c r="FY50" s="110"/>
      <c r="FZ50" s="110"/>
      <c r="GA50" s="110"/>
      <c r="GB50" s="110"/>
      <c r="GC50" s="110"/>
      <c r="GD50" s="110"/>
      <c r="GE50" s="110"/>
      <c r="GF50" s="110"/>
      <c r="GG50" s="110"/>
      <c r="GH50" s="110"/>
      <c r="GI50" s="110"/>
      <c r="GJ50" s="110"/>
      <c r="GK50" s="110"/>
      <c r="GL50" s="110"/>
      <c r="GM50" s="110"/>
      <c r="GN50" s="110"/>
      <c r="GO50" s="110"/>
      <c r="GP50" s="110"/>
      <c r="GQ50" s="110"/>
      <c r="GR50" s="110"/>
      <c r="GS50" s="110"/>
      <c r="GT50" s="110"/>
      <c r="GU50" s="110"/>
      <c r="GV50" s="110"/>
      <c r="GW50" s="110"/>
      <c r="GX50" s="110"/>
      <c r="GY50" s="110"/>
      <c r="GZ50" s="110"/>
      <c r="HA50" s="110"/>
      <c r="HB50" s="110"/>
      <c r="HC50" s="110"/>
      <c r="HD50" s="110"/>
      <c r="HE50" s="110"/>
      <c r="HF50" s="110"/>
      <c r="HG50" s="110"/>
      <c r="HH50" s="110"/>
      <c r="HI50" s="110"/>
      <c r="HJ50" s="110"/>
      <c r="HK50" s="110"/>
      <c r="HL50" s="110"/>
      <c r="HM50" s="110"/>
      <c r="HN50" s="110"/>
      <c r="HO50" s="110"/>
      <c r="HP50" s="110"/>
      <c r="HQ50" s="110"/>
      <c r="HR50" s="110"/>
      <c r="HS50" s="110"/>
      <c r="HT50" s="110"/>
      <c r="HU50" s="110"/>
      <c r="HV50" s="110"/>
      <c r="HW50" s="110"/>
      <c r="HX50" s="110"/>
      <c r="HY50" s="110"/>
      <c r="HZ50" s="110"/>
      <c r="IA50" s="110"/>
      <c r="IB50" s="110"/>
      <c r="IC50" s="110"/>
      <c r="ID50" s="110"/>
      <c r="IE50" s="110"/>
      <c r="IF50" s="110"/>
      <c r="IG50" s="110"/>
      <c r="IH50" s="110"/>
      <c r="II50" s="110"/>
      <c r="IJ50" s="110"/>
      <c r="IK50" s="110"/>
      <c r="IL50" s="110"/>
      <c r="IM50" s="110"/>
      <c r="IN50" s="110"/>
      <c r="IO50" s="110"/>
    </row>
    <row r="51" spans="1:249" x14ac:dyDescent="0.25">
      <c r="A51" s="312" t="s">
        <v>382</v>
      </c>
      <c r="B51" s="310"/>
      <c r="C51" s="311"/>
      <c r="D51" s="316">
        <v>6255</v>
      </c>
      <c r="E51" s="309"/>
      <c r="F51" s="309">
        <f>+'SP ricl'!C16</f>
        <v>6221</v>
      </c>
    </row>
    <row r="52" spans="1:249" x14ac:dyDescent="0.25">
      <c r="A52" s="312" t="s">
        <v>383</v>
      </c>
      <c r="B52" s="310"/>
      <c r="C52" s="311"/>
      <c r="D52" s="316">
        <v>3</v>
      </c>
      <c r="E52" s="309"/>
      <c r="F52" s="309">
        <f>+'SP ricl'!C17</f>
        <v>3</v>
      </c>
    </row>
    <row r="53" spans="1:249" x14ac:dyDescent="0.25">
      <c r="A53" s="333" t="s">
        <v>24</v>
      </c>
      <c r="B53" s="310"/>
      <c r="C53" s="311"/>
      <c r="D53" s="316"/>
      <c r="E53" s="309"/>
      <c r="F53" s="309"/>
    </row>
    <row r="54" spans="1:249" ht="12" x14ac:dyDescent="0.3">
      <c r="A54" s="330" t="s">
        <v>384</v>
      </c>
      <c r="B54" s="310"/>
      <c r="C54" s="311"/>
      <c r="D54" s="316">
        <f>+C55+C56+C57</f>
        <v>14774</v>
      </c>
      <c r="E54" s="309"/>
      <c r="F54" s="309" t="e">
        <f>+E55+E56+E57</f>
        <v>#REF!</v>
      </c>
    </row>
    <row r="55" spans="1:249" x14ac:dyDescent="0.25">
      <c r="A55" s="329" t="s">
        <v>385</v>
      </c>
      <c r="B55" s="310"/>
      <c r="C55" s="311">
        <v>10643</v>
      </c>
      <c r="D55" s="316"/>
      <c r="E55" s="309" t="e">
        <f>+'Indeb fin netto'!#REF!</f>
        <v>#REF!</v>
      </c>
      <c r="F55" s="309"/>
    </row>
    <row r="56" spans="1:249" x14ac:dyDescent="0.25">
      <c r="A56" s="312" t="s">
        <v>386</v>
      </c>
      <c r="B56" s="310"/>
      <c r="C56" s="311">
        <v>1675</v>
      </c>
      <c r="D56" s="316"/>
      <c r="E56" s="309" t="e">
        <f>+'Debiti per controparte'!#REF!</f>
        <v>#REF!</v>
      </c>
      <c r="F56" s="309"/>
    </row>
    <row r="57" spans="1:249" x14ac:dyDescent="0.25">
      <c r="A57" s="312" t="s">
        <v>387</v>
      </c>
      <c r="B57" s="310"/>
      <c r="C57" s="311">
        <v>2456</v>
      </c>
      <c r="D57" s="316"/>
      <c r="E57" s="309" t="e">
        <f>+'Indeb fin netto'!#REF!</f>
        <v>#REF!</v>
      </c>
      <c r="F57" s="309"/>
    </row>
    <row r="58" spans="1:249" ht="12" x14ac:dyDescent="0.3">
      <c r="A58" s="331" t="s">
        <v>388</v>
      </c>
      <c r="B58" s="310"/>
      <c r="C58" s="311"/>
      <c r="D58" s="316">
        <v>-2851</v>
      </c>
      <c r="E58" s="309"/>
      <c r="F58" s="309" t="e">
        <f>+E59+E60</f>
        <v>#REF!</v>
      </c>
    </row>
    <row r="59" spans="1:249" x14ac:dyDescent="0.25">
      <c r="A59" s="312" t="s">
        <v>389</v>
      </c>
      <c r="B59" s="310"/>
      <c r="C59" s="311"/>
      <c r="D59" s="316"/>
      <c r="E59" s="309"/>
      <c r="F59" s="309"/>
      <c r="G59" s="110"/>
      <c r="H59" s="110"/>
      <c r="I59" s="110"/>
      <c r="J59" s="110"/>
      <c r="K59" s="110"/>
      <c r="L59" s="110"/>
      <c r="M59" s="110"/>
      <c r="N59" s="110"/>
      <c r="O59" s="110"/>
      <c r="P59" s="110"/>
      <c r="Q59" s="110"/>
      <c r="R59" s="110"/>
      <c r="S59" s="110"/>
      <c r="T59" s="110"/>
      <c r="U59" s="110"/>
      <c r="V59" s="110"/>
      <c r="W59" s="110"/>
      <c r="X59" s="110"/>
      <c r="Y59" s="110"/>
      <c r="Z59" s="110"/>
      <c r="AA59" s="110"/>
      <c r="AB59" s="110"/>
      <c r="AC59" s="110"/>
      <c r="AD59" s="110"/>
      <c r="AE59" s="110"/>
      <c r="AF59" s="110"/>
      <c r="AG59" s="110"/>
      <c r="AH59" s="110"/>
      <c r="AI59" s="110"/>
      <c r="AJ59" s="110"/>
      <c r="AK59" s="110"/>
      <c r="AL59" s="110"/>
      <c r="AM59" s="110"/>
      <c r="AN59" s="110"/>
      <c r="AO59" s="110"/>
      <c r="AP59" s="110"/>
      <c r="AQ59" s="110"/>
      <c r="AR59" s="110"/>
      <c r="AS59" s="110"/>
      <c r="AT59" s="110"/>
      <c r="AU59" s="110"/>
      <c r="AV59" s="110"/>
      <c r="AW59" s="110"/>
      <c r="AX59" s="110"/>
      <c r="AY59" s="110"/>
      <c r="AZ59" s="110"/>
      <c r="BA59" s="110"/>
      <c r="BB59" s="110"/>
      <c r="BC59" s="110"/>
      <c r="BD59" s="110"/>
      <c r="BE59" s="110"/>
      <c r="BF59" s="110"/>
      <c r="BG59" s="110"/>
      <c r="BH59" s="110"/>
      <c r="BI59" s="110"/>
      <c r="BJ59" s="110"/>
      <c r="BK59" s="110"/>
      <c r="BL59" s="110"/>
      <c r="BM59" s="110"/>
      <c r="BN59" s="110"/>
      <c r="BO59" s="110"/>
      <c r="BP59" s="110"/>
      <c r="BQ59" s="110"/>
      <c r="BR59" s="110"/>
      <c r="BS59" s="110"/>
      <c r="BT59" s="110"/>
      <c r="BU59" s="110"/>
      <c r="BV59" s="110"/>
      <c r="BW59" s="110"/>
      <c r="BX59" s="110"/>
      <c r="BY59" s="110"/>
      <c r="BZ59" s="110"/>
      <c r="CA59" s="110"/>
      <c r="CB59" s="110"/>
      <c r="CC59" s="110"/>
      <c r="CD59" s="110"/>
      <c r="CE59" s="110"/>
      <c r="CF59" s="110"/>
      <c r="CG59" s="110"/>
      <c r="CH59" s="110"/>
      <c r="CI59" s="110"/>
      <c r="CJ59" s="110"/>
      <c r="CK59" s="110"/>
      <c r="CL59" s="110"/>
      <c r="CM59" s="110"/>
      <c r="CN59" s="110"/>
      <c r="CO59" s="110"/>
      <c r="CP59" s="110"/>
      <c r="CQ59" s="110"/>
      <c r="CR59" s="110"/>
      <c r="CS59" s="110"/>
      <c r="CT59" s="110"/>
      <c r="CU59" s="110"/>
      <c r="CV59" s="110"/>
      <c r="CW59" s="110"/>
      <c r="CX59" s="110"/>
      <c r="CY59" s="110"/>
      <c r="CZ59" s="110"/>
      <c r="DA59" s="110"/>
      <c r="DB59" s="110"/>
      <c r="DC59" s="110"/>
      <c r="DD59" s="110"/>
      <c r="DE59" s="110"/>
      <c r="DF59" s="110"/>
      <c r="DG59" s="110"/>
      <c r="DH59" s="110"/>
      <c r="DI59" s="110"/>
      <c r="DJ59" s="110"/>
      <c r="DK59" s="110"/>
      <c r="DL59" s="110"/>
      <c r="DM59" s="110"/>
      <c r="DN59" s="110"/>
      <c r="DO59" s="110"/>
      <c r="DP59" s="110"/>
      <c r="DQ59" s="110"/>
      <c r="DR59" s="110"/>
      <c r="DS59" s="110"/>
      <c r="DT59" s="110"/>
      <c r="DU59" s="110"/>
      <c r="DV59" s="110"/>
      <c r="DW59" s="110"/>
      <c r="DX59" s="110"/>
      <c r="DY59" s="110"/>
      <c r="DZ59" s="110"/>
      <c r="EA59" s="110"/>
      <c r="EB59" s="110"/>
      <c r="EC59" s="110"/>
      <c r="ED59" s="110"/>
      <c r="EE59" s="110"/>
      <c r="EF59" s="110"/>
      <c r="EG59" s="110"/>
      <c r="EH59" s="110"/>
      <c r="EI59" s="110"/>
      <c r="EJ59" s="110"/>
      <c r="EK59" s="110"/>
      <c r="EL59" s="110"/>
      <c r="EM59" s="110"/>
      <c r="EN59" s="110"/>
      <c r="EO59" s="110"/>
      <c r="EP59" s="110"/>
      <c r="EQ59" s="110"/>
      <c r="ER59" s="110"/>
      <c r="ES59" s="110"/>
      <c r="ET59" s="110"/>
      <c r="EU59" s="110"/>
      <c r="EV59" s="110"/>
      <c r="EW59" s="110"/>
      <c r="EX59" s="110"/>
      <c r="EY59" s="110"/>
      <c r="EZ59" s="110"/>
      <c r="FA59" s="110"/>
      <c r="FB59" s="110"/>
      <c r="FC59" s="110"/>
      <c r="FD59" s="110"/>
      <c r="FE59" s="110"/>
      <c r="FF59" s="110"/>
      <c r="FG59" s="110"/>
      <c r="FH59" s="110"/>
      <c r="FI59" s="110"/>
      <c r="FJ59" s="110"/>
      <c r="FK59" s="110"/>
      <c r="FL59" s="110"/>
      <c r="FM59" s="110"/>
      <c r="FN59" s="110"/>
      <c r="FO59" s="110"/>
      <c r="FP59" s="110"/>
      <c r="FQ59" s="110"/>
      <c r="FR59" s="110"/>
      <c r="FS59" s="110"/>
      <c r="FT59" s="110"/>
      <c r="FU59" s="110"/>
      <c r="FV59" s="110"/>
      <c r="FW59" s="110"/>
      <c r="FX59" s="110"/>
      <c r="FY59" s="110"/>
      <c r="FZ59" s="110"/>
      <c r="GA59" s="110"/>
      <c r="GB59" s="110"/>
      <c r="GC59" s="110"/>
      <c r="GD59" s="110"/>
      <c r="GE59" s="110"/>
      <c r="GF59" s="110"/>
      <c r="GG59" s="110"/>
      <c r="GH59" s="110"/>
      <c r="GI59" s="110"/>
      <c r="GJ59" s="110"/>
      <c r="GK59" s="110"/>
      <c r="GL59" s="110"/>
      <c r="GM59" s="110"/>
      <c r="GN59" s="110"/>
      <c r="GO59" s="110"/>
      <c r="GP59" s="110"/>
      <c r="GQ59" s="110"/>
      <c r="GR59" s="110"/>
      <c r="GS59" s="110"/>
      <c r="GT59" s="110"/>
      <c r="GU59" s="110"/>
      <c r="GV59" s="110"/>
      <c r="GW59" s="110"/>
      <c r="GX59" s="110"/>
      <c r="GY59" s="110"/>
      <c r="GZ59" s="110"/>
      <c r="HA59" s="110"/>
      <c r="HB59" s="110"/>
      <c r="HC59" s="110"/>
      <c r="HD59" s="110"/>
      <c r="HE59" s="110"/>
      <c r="HF59" s="110"/>
      <c r="HG59" s="110"/>
      <c r="HH59" s="110"/>
      <c r="HI59" s="110"/>
      <c r="HJ59" s="110"/>
      <c r="HK59" s="110"/>
      <c r="HL59" s="110"/>
      <c r="HM59" s="110"/>
      <c r="HN59" s="110"/>
      <c r="HO59" s="110"/>
      <c r="HP59" s="110"/>
      <c r="HQ59" s="110"/>
      <c r="HR59" s="110"/>
      <c r="HS59" s="110"/>
      <c r="HT59" s="110"/>
      <c r="HU59" s="110"/>
      <c r="HV59" s="110"/>
      <c r="HW59" s="110"/>
      <c r="HX59" s="110"/>
      <c r="HY59" s="110"/>
      <c r="HZ59" s="110"/>
      <c r="IA59" s="110"/>
      <c r="IB59" s="110"/>
      <c r="IC59" s="110"/>
      <c r="ID59" s="110"/>
      <c r="IE59" s="110"/>
      <c r="IF59" s="110"/>
      <c r="IG59" s="110"/>
      <c r="IH59" s="110"/>
      <c r="II59" s="110"/>
      <c r="IJ59" s="110"/>
      <c r="IK59" s="110"/>
      <c r="IL59" s="110"/>
      <c r="IM59" s="110"/>
      <c r="IN59" s="110"/>
      <c r="IO59" s="110"/>
    </row>
    <row r="60" spans="1:249" x14ac:dyDescent="0.25">
      <c r="A60" s="312" t="s">
        <v>390</v>
      </c>
      <c r="B60" s="310" t="s">
        <v>391</v>
      </c>
      <c r="C60" s="311">
        <v>-2851</v>
      </c>
      <c r="D60" s="316"/>
      <c r="E60" s="309" t="e">
        <f>+'Indeb fin netto'!#REF!</f>
        <v>#REF!</v>
      </c>
      <c r="F60" s="309"/>
    </row>
    <row r="61" spans="1:249" x14ac:dyDescent="0.25">
      <c r="A61" s="333" t="s">
        <v>392</v>
      </c>
      <c r="B61" s="307"/>
      <c r="C61" s="305"/>
      <c r="D61" s="316">
        <f>+D54+D58</f>
        <v>11923</v>
      </c>
      <c r="E61" s="309"/>
      <c r="F61" s="309" t="e">
        <f>+F54+F58</f>
        <v>#REF!</v>
      </c>
    </row>
    <row r="62" spans="1:249" x14ac:dyDescent="0.25">
      <c r="A62" s="333" t="s">
        <v>243</v>
      </c>
      <c r="B62" s="307"/>
      <c r="C62" s="305"/>
      <c r="D62" s="316">
        <f>+D61+D51+D52</f>
        <v>18181</v>
      </c>
      <c r="E62" s="309"/>
      <c r="F62" s="309" t="e">
        <f>+F61+F51+F52</f>
        <v>#REF!</v>
      </c>
    </row>
    <row r="63" spans="1:249" x14ac:dyDescent="0.25">
      <c r="A63" s="1042"/>
      <c r="B63" s="1042"/>
      <c r="C63" s="1042"/>
      <c r="D63" s="1042"/>
      <c r="E63" s="1042"/>
      <c r="F63" s="1042"/>
    </row>
    <row r="65" spans="1:9" x14ac:dyDescent="0.25">
      <c r="H65" s="521" t="s">
        <v>60</v>
      </c>
      <c r="I65" s="356"/>
    </row>
    <row r="69" spans="1:9" ht="13.8" x14ac:dyDescent="0.25">
      <c r="A69" s="334" t="s">
        <v>37</v>
      </c>
    </row>
  </sheetData>
  <mergeCells count="6">
    <mergeCell ref="A1:B1"/>
    <mergeCell ref="C3:D3"/>
    <mergeCell ref="E3:F3"/>
    <mergeCell ref="A63:F63"/>
    <mergeCell ref="C48:D48"/>
    <mergeCell ref="E48:F48"/>
  </mergeCells>
  <hyperlinks>
    <hyperlink ref="A69" location="Indice!A1" display="Indice" xr:uid="{00000000-0004-0000-2300-000000000000}"/>
  </hyperlinks>
  <pageMargins left="0.70866141732283472" right="0.70866141732283472" top="0.74803149606299213" bottom="0.74803149606299213" header="0.31496062992125984" footer="0.31496062992125984"/>
  <pageSetup paperSize="9" scale="84" orientation="portrait" r:id="rId1"/>
  <headerFooter>
    <oddFooter>&amp;L&amp;1#&amp;"Calibri"&amp;10&amp;K000000Internal</oddFooter>
  </headerFooter>
  <customProperties>
    <customPr name="_pios_id" r:id="rId2"/>
  </customPropertie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FF00"/>
    <pageSetUpPr fitToPage="1"/>
  </sheetPr>
  <dimension ref="A1:P70"/>
  <sheetViews>
    <sheetView showGridLines="0" topLeftCell="A59" zoomScaleNormal="100" workbookViewId="0">
      <selection activeCell="F27" sqref="F27"/>
    </sheetView>
  </sheetViews>
  <sheetFormatPr defaultRowHeight="11.4" outlineLevelRow="1" x14ac:dyDescent="0.25"/>
  <cols>
    <col min="1" max="1" width="51.44140625" style="20" customWidth="1"/>
    <col min="2" max="2" width="10.5546875" style="20" bestFit="1" customWidth="1"/>
    <col min="3" max="3" width="11.5546875" style="20" customWidth="1"/>
    <col min="4" max="4" width="11.44140625" style="20" customWidth="1"/>
    <col min="5" max="5" width="13.5546875" style="20" customWidth="1"/>
    <col min="6" max="10" width="9.44140625" style="20"/>
    <col min="11" max="11" width="9" style="20" customWidth="1"/>
    <col min="12" max="244" width="9.44140625" style="20"/>
    <col min="245" max="245" width="47.5546875" style="20" customWidth="1"/>
    <col min="246" max="246" width="13.44140625" style="20" customWidth="1"/>
    <col min="247" max="247" width="11.5546875" style="20" customWidth="1"/>
    <col min="248" max="248" width="0.5546875" style="20" customWidth="1"/>
    <col min="249" max="250" width="11.5546875" style="20" customWidth="1"/>
    <col min="251" max="500" width="9.44140625" style="20"/>
    <col min="501" max="501" width="47.5546875" style="20" customWidth="1"/>
    <col min="502" max="502" width="13.44140625" style="20" customWidth="1"/>
    <col min="503" max="503" width="11.5546875" style="20" customWidth="1"/>
    <col min="504" max="504" width="0.5546875" style="20" customWidth="1"/>
    <col min="505" max="506" width="11.5546875" style="20" customWidth="1"/>
    <col min="507" max="756" width="9.44140625" style="20"/>
    <col min="757" max="757" width="47.5546875" style="20" customWidth="1"/>
    <col min="758" max="758" width="13.44140625" style="20" customWidth="1"/>
    <col min="759" max="759" width="11.5546875" style="20" customWidth="1"/>
    <col min="760" max="760" width="0.5546875" style="20" customWidth="1"/>
    <col min="761" max="762" width="11.5546875" style="20" customWidth="1"/>
    <col min="763" max="1012" width="9.44140625" style="20"/>
    <col min="1013" max="1013" width="47.5546875" style="20" customWidth="1"/>
    <col min="1014" max="1014" width="13.44140625" style="20" customWidth="1"/>
    <col min="1015" max="1015" width="11.5546875" style="20" customWidth="1"/>
    <col min="1016" max="1016" width="0.5546875" style="20" customWidth="1"/>
    <col min="1017" max="1018" width="11.5546875" style="20" customWidth="1"/>
    <col min="1019" max="1268" width="9.44140625" style="20"/>
    <col min="1269" max="1269" width="47.5546875" style="20" customWidth="1"/>
    <col min="1270" max="1270" width="13.44140625" style="20" customWidth="1"/>
    <col min="1271" max="1271" width="11.5546875" style="20" customWidth="1"/>
    <col min="1272" max="1272" width="0.5546875" style="20" customWidth="1"/>
    <col min="1273" max="1274" width="11.5546875" style="20" customWidth="1"/>
    <col min="1275" max="1524" width="9.44140625" style="20"/>
    <col min="1525" max="1525" width="47.5546875" style="20" customWidth="1"/>
    <col min="1526" max="1526" width="13.44140625" style="20" customWidth="1"/>
    <col min="1527" max="1527" width="11.5546875" style="20" customWidth="1"/>
    <col min="1528" max="1528" width="0.5546875" style="20" customWidth="1"/>
    <col min="1529" max="1530" width="11.5546875" style="20" customWidth="1"/>
    <col min="1531" max="1780" width="9.44140625" style="20"/>
    <col min="1781" max="1781" width="47.5546875" style="20" customWidth="1"/>
    <col min="1782" max="1782" width="13.44140625" style="20" customWidth="1"/>
    <col min="1783" max="1783" width="11.5546875" style="20" customWidth="1"/>
    <col min="1784" max="1784" width="0.5546875" style="20" customWidth="1"/>
    <col min="1785" max="1786" width="11.5546875" style="20" customWidth="1"/>
    <col min="1787" max="2036" width="9.44140625" style="20"/>
    <col min="2037" max="2037" width="47.5546875" style="20" customWidth="1"/>
    <col min="2038" max="2038" width="13.44140625" style="20" customWidth="1"/>
    <col min="2039" max="2039" width="11.5546875" style="20" customWidth="1"/>
    <col min="2040" max="2040" width="0.5546875" style="20" customWidth="1"/>
    <col min="2041" max="2042" width="11.5546875" style="20" customWidth="1"/>
    <col min="2043" max="2292" width="9.44140625" style="20"/>
    <col min="2293" max="2293" width="47.5546875" style="20" customWidth="1"/>
    <col min="2294" max="2294" width="13.44140625" style="20" customWidth="1"/>
    <col min="2295" max="2295" width="11.5546875" style="20" customWidth="1"/>
    <col min="2296" max="2296" width="0.5546875" style="20" customWidth="1"/>
    <col min="2297" max="2298" width="11.5546875" style="20" customWidth="1"/>
    <col min="2299" max="2548" width="9.44140625" style="20"/>
    <col min="2549" max="2549" width="47.5546875" style="20" customWidth="1"/>
    <col min="2550" max="2550" width="13.44140625" style="20" customWidth="1"/>
    <col min="2551" max="2551" width="11.5546875" style="20" customWidth="1"/>
    <col min="2552" max="2552" width="0.5546875" style="20" customWidth="1"/>
    <col min="2553" max="2554" width="11.5546875" style="20" customWidth="1"/>
    <col min="2555" max="2804" width="9.44140625" style="20"/>
    <col min="2805" max="2805" width="47.5546875" style="20" customWidth="1"/>
    <col min="2806" max="2806" width="13.44140625" style="20" customWidth="1"/>
    <col min="2807" max="2807" width="11.5546875" style="20" customWidth="1"/>
    <col min="2808" max="2808" width="0.5546875" style="20" customWidth="1"/>
    <col min="2809" max="2810" width="11.5546875" style="20" customWidth="1"/>
    <col min="2811" max="3060" width="9.44140625" style="20"/>
    <col min="3061" max="3061" width="47.5546875" style="20" customWidth="1"/>
    <col min="3062" max="3062" width="13.44140625" style="20" customWidth="1"/>
    <col min="3063" max="3063" width="11.5546875" style="20" customWidth="1"/>
    <col min="3064" max="3064" width="0.5546875" style="20" customWidth="1"/>
    <col min="3065" max="3066" width="11.5546875" style="20" customWidth="1"/>
    <col min="3067" max="3316" width="9.44140625" style="20"/>
    <col min="3317" max="3317" width="47.5546875" style="20" customWidth="1"/>
    <col min="3318" max="3318" width="13.44140625" style="20" customWidth="1"/>
    <col min="3319" max="3319" width="11.5546875" style="20" customWidth="1"/>
    <col min="3320" max="3320" width="0.5546875" style="20" customWidth="1"/>
    <col min="3321" max="3322" width="11.5546875" style="20" customWidth="1"/>
    <col min="3323" max="3572" width="9.44140625" style="20"/>
    <col min="3573" max="3573" width="47.5546875" style="20" customWidth="1"/>
    <col min="3574" max="3574" width="13.44140625" style="20" customWidth="1"/>
    <col min="3575" max="3575" width="11.5546875" style="20" customWidth="1"/>
    <col min="3576" max="3576" width="0.5546875" style="20" customWidth="1"/>
    <col min="3577" max="3578" width="11.5546875" style="20" customWidth="1"/>
    <col min="3579" max="3828" width="9.44140625" style="20"/>
    <col min="3829" max="3829" width="47.5546875" style="20" customWidth="1"/>
    <col min="3830" max="3830" width="13.44140625" style="20" customWidth="1"/>
    <col min="3831" max="3831" width="11.5546875" style="20" customWidth="1"/>
    <col min="3832" max="3832" width="0.5546875" style="20" customWidth="1"/>
    <col min="3833" max="3834" width="11.5546875" style="20" customWidth="1"/>
    <col min="3835" max="4084" width="9.44140625" style="20"/>
    <col min="4085" max="4085" width="47.5546875" style="20" customWidth="1"/>
    <col min="4086" max="4086" width="13.44140625" style="20" customWidth="1"/>
    <col min="4087" max="4087" width="11.5546875" style="20" customWidth="1"/>
    <col min="4088" max="4088" width="0.5546875" style="20" customWidth="1"/>
    <col min="4089" max="4090" width="11.5546875" style="20" customWidth="1"/>
    <col min="4091" max="4340" width="9.44140625" style="20"/>
    <col min="4341" max="4341" width="47.5546875" style="20" customWidth="1"/>
    <col min="4342" max="4342" width="13.44140625" style="20" customWidth="1"/>
    <col min="4343" max="4343" width="11.5546875" style="20" customWidth="1"/>
    <col min="4344" max="4344" width="0.5546875" style="20" customWidth="1"/>
    <col min="4345" max="4346" width="11.5546875" style="20" customWidth="1"/>
    <col min="4347" max="4596" width="9.44140625" style="20"/>
    <col min="4597" max="4597" width="47.5546875" style="20" customWidth="1"/>
    <col min="4598" max="4598" width="13.44140625" style="20" customWidth="1"/>
    <col min="4599" max="4599" width="11.5546875" style="20" customWidth="1"/>
    <col min="4600" max="4600" width="0.5546875" style="20" customWidth="1"/>
    <col min="4601" max="4602" width="11.5546875" style="20" customWidth="1"/>
    <col min="4603" max="4852" width="9.44140625" style="20"/>
    <col min="4853" max="4853" width="47.5546875" style="20" customWidth="1"/>
    <col min="4854" max="4854" width="13.44140625" style="20" customWidth="1"/>
    <col min="4855" max="4855" width="11.5546875" style="20" customWidth="1"/>
    <col min="4856" max="4856" width="0.5546875" style="20" customWidth="1"/>
    <col min="4857" max="4858" width="11.5546875" style="20" customWidth="1"/>
    <col min="4859" max="5108" width="9.44140625" style="20"/>
    <col min="5109" max="5109" width="47.5546875" style="20" customWidth="1"/>
    <col min="5110" max="5110" width="13.44140625" style="20" customWidth="1"/>
    <col min="5111" max="5111" width="11.5546875" style="20" customWidth="1"/>
    <col min="5112" max="5112" width="0.5546875" style="20" customWidth="1"/>
    <col min="5113" max="5114" width="11.5546875" style="20" customWidth="1"/>
    <col min="5115" max="5364" width="9.44140625" style="20"/>
    <col min="5365" max="5365" width="47.5546875" style="20" customWidth="1"/>
    <col min="5366" max="5366" width="13.44140625" style="20" customWidth="1"/>
    <col min="5367" max="5367" width="11.5546875" style="20" customWidth="1"/>
    <col min="5368" max="5368" width="0.5546875" style="20" customWidth="1"/>
    <col min="5369" max="5370" width="11.5546875" style="20" customWidth="1"/>
    <col min="5371" max="5620" width="9.44140625" style="20"/>
    <col min="5621" max="5621" width="47.5546875" style="20" customWidth="1"/>
    <col min="5622" max="5622" width="13.44140625" style="20" customWidth="1"/>
    <col min="5623" max="5623" width="11.5546875" style="20" customWidth="1"/>
    <col min="5624" max="5624" width="0.5546875" style="20" customWidth="1"/>
    <col min="5625" max="5626" width="11.5546875" style="20" customWidth="1"/>
    <col min="5627" max="5876" width="9.44140625" style="20"/>
    <col min="5877" max="5877" width="47.5546875" style="20" customWidth="1"/>
    <col min="5878" max="5878" width="13.44140625" style="20" customWidth="1"/>
    <col min="5879" max="5879" width="11.5546875" style="20" customWidth="1"/>
    <col min="5880" max="5880" width="0.5546875" style="20" customWidth="1"/>
    <col min="5881" max="5882" width="11.5546875" style="20" customWidth="1"/>
    <col min="5883" max="6132" width="9.44140625" style="20"/>
    <col min="6133" max="6133" width="47.5546875" style="20" customWidth="1"/>
    <col min="6134" max="6134" width="13.44140625" style="20" customWidth="1"/>
    <col min="6135" max="6135" width="11.5546875" style="20" customWidth="1"/>
    <col min="6136" max="6136" width="0.5546875" style="20" customWidth="1"/>
    <col min="6137" max="6138" width="11.5546875" style="20" customWidth="1"/>
    <col min="6139" max="6388" width="9.44140625" style="20"/>
    <col min="6389" max="6389" width="47.5546875" style="20" customWidth="1"/>
    <col min="6390" max="6390" width="13.44140625" style="20" customWidth="1"/>
    <col min="6391" max="6391" width="11.5546875" style="20" customWidth="1"/>
    <col min="6392" max="6392" width="0.5546875" style="20" customWidth="1"/>
    <col min="6393" max="6394" width="11.5546875" style="20" customWidth="1"/>
    <col min="6395" max="6644" width="9.44140625" style="20"/>
    <col min="6645" max="6645" width="47.5546875" style="20" customWidth="1"/>
    <col min="6646" max="6646" width="13.44140625" style="20" customWidth="1"/>
    <col min="6647" max="6647" width="11.5546875" style="20" customWidth="1"/>
    <col min="6648" max="6648" width="0.5546875" style="20" customWidth="1"/>
    <col min="6649" max="6650" width="11.5546875" style="20" customWidth="1"/>
    <col min="6651" max="6900" width="9.44140625" style="20"/>
    <col min="6901" max="6901" width="47.5546875" style="20" customWidth="1"/>
    <col min="6902" max="6902" width="13.44140625" style="20" customWidth="1"/>
    <col min="6903" max="6903" width="11.5546875" style="20" customWidth="1"/>
    <col min="6904" max="6904" width="0.5546875" style="20" customWidth="1"/>
    <col min="6905" max="6906" width="11.5546875" style="20" customWidth="1"/>
    <col min="6907" max="7156" width="9.44140625" style="20"/>
    <col min="7157" max="7157" width="47.5546875" style="20" customWidth="1"/>
    <col min="7158" max="7158" width="13.44140625" style="20" customWidth="1"/>
    <col min="7159" max="7159" width="11.5546875" style="20" customWidth="1"/>
    <col min="7160" max="7160" width="0.5546875" style="20" customWidth="1"/>
    <col min="7161" max="7162" width="11.5546875" style="20" customWidth="1"/>
    <col min="7163" max="7412" width="9.44140625" style="20"/>
    <col min="7413" max="7413" width="47.5546875" style="20" customWidth="1"/>
    <col min="7414" max="7414" width="13.44140625" style="20" customWidth="1"/>
    <col min="7415" max="7415" width="11.5546875" style="20" customWidth="1"/>
    <col min="7416" max="7416" width="0.5546875" style="20" customWidth="1"/>
    <col min="7417" max="7418" width="11.5546875" style="20" customWidth="1"/>
    <col min="7419" max="7668" width="9.44140625" style="20"/>
    <col min="7669" max="7669" width="47.5546875" style="20" customWidth="1"/>
    <col min="7670" max="7670" width="13.44140625" style="20" customWidth="1"/>
    <col min="7671" max="7671" width="11.5546875" style="20" customWidth="1"/>
    <col min="7672" max="7672" width="0.5546875" style="20" customWidth="1"/>
    <col min="7673" max="7674" width="11.5546875" style="20" customWidth="1"/>
    <col min="7675" max="7924" width="9.44140625" style="20"/>
    <col min="7925" max="7925" width="47.5546875" style="20" customWidth="1"/>
    <col min="7926" max="7926" width="13.44140625" style="20" customWidth="1"/>
    <col min="7927" max="7927" width="11.5546875" style="20" customWidth="1"/>
    <col min="7928" max="7928" width="0.5546875" style="20" customWidth="1"/>
    <col min="7929" max="7930" width="11.5546875" style="20" customWidth="1"/>
    <col min="7931" max="8180" width="9.44140625" style="20"/>
    <col min="8181" max="8181" width="47.5546875" style="20" customWidth="1"/>
    <col min="8182" max="8182" width="13.44140625" style="20" customWidth="1"/>
    <col min="8183" max="8183" width="11.5546875" style="20" customWidth="1"/>
    <col min="8184" max="8184" width="0.5546875" style="20" customWidth="1"/>
    <col min="8185" max="8186" width="11.5546875" style="20" customWidth="1"/>
    <col min="8187" max="8436" width="9.44140625" style="20"/>
    <col min="8437" max="8437" width="47.5546875" style="20" customWidth="1"/>
    <col min="8438" max="8438" width="13.44140625" style="20" customWidth="1"/>
    <col min="8439" max="8439" width="11.5546875" style="20" customWidth="1"/>
    <col min="8440" max="8440" width="0.5546875" style="20" customWidth="1"/>
    <col min="8441" max="8442" width="11.5546875" style="20" customWidth="1"/>
    <col min="8443" max="8692" width="9.44140625" style="20"/>
    <col min="8693" max="8693" width="47.5546875" style="20" customWidth="1"/>
    <col min="8694" max="8694" width="13.44140625" style="20" customWidth="1"/>
    <col min="8695" max="8695" width="11.5546875" style="20" customWidth="1"/>
    <col min="8696" max="8696" width="0.5546875" style="20" customWidth="1"/>
    <col min="8697" max="8698" width="11.5546875" style="20" customWidth="1"/>
    <col min="8699" max="8948" width="9.44140625" style="20"/>
    <col min="8949" max="8949" width="47.5546875" style="20" customWidth="1"/>
    <col min="8950" max="8950" width="13.44140625" style="20" customWidth="1"/>
    <col min="8951" max="8951" width="11.5546875" style="20" customWidth="1"/>
    <col min="8952" max="8952" width="0.5546875" style="20" customWidth="1"/>
    <col min="8953" max="8954" width="11.5546875" style="20" customWidth="1"/>
    <col min="8955" max="9204" width="9.44140625" style="20"/>
    <col min="9205" max="9205" width="47.5546875" style="20" customWidth="1"/>
    <col min="9206" max="9206" width="13.44140625" style="20" customWidth="1"/>
    <col min="9207" max="9207" width="11.5546875" style="20" customWidth="1"/>
    <col min="9208" max="9208" width="0.5546875" style="20" customWidth="1"/>
    <col min="9209" max="9210" width="11.5546875" style="20" customWidth="1"/>
    <col min="9211" max="9460" width="9.44140625" style="20"/>
    <col min="9461" max="9461" width="47.5546875" style="20" customWidth="1"/>
    <col min="9462" max="9462" width="13.44140625" style="20" customWidth="1"/>
    <col min="9463" max="9463" width="11.5546875" style="20" customWidth="1"/>
    <col min="9464" max="9464" width="0.5546875" style="20" customWidth="1"/>
    <col min="9465" max="9466" width="11.5546875" style="20" customWidth="1"/>
    <col min="9467" max="9716" width="9.44140625" style="20"/>
    <col min="9717" max="9717" width="47.5546875" style="20" customWidth="1"/>
    <col min="9718" max="9718" width="13.44140625" style="20" customWidth="1"/>
    <col min="9719" max="9719" width="11.5546875" style="20" customWidth="1"/>
    <col min="9720" max="9720" width="0.5546875" style="20" customWidth="1"/>
    <col min="9721" max="9722" width="11.5546875" style="20" customWidth="1"/>
    <col min="9723" max="9972" width="9.44140625" style="20"/>
    <col min="9973" max="9973" width="47.5546875" style="20" customWidth="1"/>
    <col min="9974" max="9974" width="13.44140625" style="20" customWidth="1"/>
    <col min="9975" max="9975" width="11.5546875" style="20" customWidth="1"/>
    <col min="9976" max="9976" width="0.5546875" style="20" customWidth="1"/>
    <col min="9977" max="9978" width="11.5546875" style="20" customWidth="1"/>
    <col min="9979" max="10228" width="9.44140625" style="20"/>
    <col min="10229" max="10229" width="47.5546875" style="20" customWidth="1"/>
    <col min="10230" max="10230" width="13.44140625" style="20" customWidth="1"/>
    <col min="10231" max="10231" width="11.5546875" style="20" customWidth="1"/>
    <col min="10232" max="10232" width="0.5546875" style="20" customWidth="1"/>
    <col min="10233" max="10234" width="11.5546875" style="20" customWidth="1"/>
    <col min="10235" max="10484" width="9.44140625" style="20"/>
    <col min="10485" max="10485" width="47.5546875" style="20" customWidth="1"/>
    <col min="10486" max="10486" width="13.44140625" style="20" customWidth="1"/>
    <col min="10487" max="10487" width="11.5546875" style="20" customWidth="1"/>
    <col min="10488" max="10488" width="0.5546875" style="20" customWidth="1"/>
    <col min="10489" max="10490" width="11.5546875" style="20" customWidth="1"/>
    <col min="10491" max="10740" width="9.44140625" style="20"/>
    <col min="10741" max="10741" width="47.5546875" style="20" customWidth="1"/>
    <col min="10742" max="10742" width="13.44140625" style="20" customWidth="1"/>
    <col min="10743" max="10743" width="11.5546875" style="20" customWidth="1"/>
    <col min="10744" max="10744" width="0.5546875" style="20" customWidth="1"/>
    <col min="10745" max="10746" width="11.5546875" style="20" customWidth="1"/>
    <col min="10747" max="10996" width="9.44140625" style="20"/>
    <col min="10997" max="10997" width="47.5546875" style="20" customWidth="1"/>
    <col min="10998" max="10998" width="13.44140625" style="20" customWidth="1"/>
    <col min="10999" max="10999" width="11.5546875" style="20" customWidth="1"/>
    <col min="11000" max="11000" width="0.5546875" style="20" customWidth="1"/>
    <col min="11001" max="11002" width="11.5546875" style="20" customWidth="1"/>
    <col min="11003" max="11252" width="9.44140625" style="20"/>
    <col min="11253" max="11253" width="47.5546875" style="20" customWidth="1"/>
    <col min="11254" max="11254" width="13.44140625" style="20" customWidth="1"/>
    <col min="11255" max="11255" width="11.5546875" style="20" customWidth="1"/>
    <col min="11256" max="11256" width="0.5546875" style="20" customWidth="1"/>
    <col min="11257" max="11258" width="11.5546875" style="20" customWidth="1"/>
    <col min="11259" max="11508" width="9.44140625" style="20"/>
    <col min="11509" max="11509" width="47.5546875" style="20" customWidth="1"/>
    <col min="11510" max="11510" width="13.44140625" style="20" customWidth="1"/>
    <col min="11511" max="11511" width="11.5546875" style="20" customWidth="1"/>
    <col min="11512" max="11512" width="0.5546875" style="20" customWidth="1"/>
    <col min="11513" max="11514" width="11.5546875" style="20" customWidth="1"/>
    <col min="11515" max="11764" width="9.44140625" style="20"/>
    <col min="11765" max="11765" width="47.5546875" style="20" customWidth="1"/>
    <col min="11766" max="11766" width="13.44140625" style="20" customWidth="1"/>
    <col min="11767" max="11767" width="11.5546875" style="20" customWidth="1"/>
    <col min="11768" max="11768" width="0.5546875" style="20" customWidth="1"/>
    <col min="11769" max="11770" width="11.5546875" style="20" customWidth="1"/>
    <col min="11771" max="12020" width="9.44140625" style="20"/>
    <col min="12021" max="12021" width="47.5546875" style="20" customWidth="1"/>
    <col min="12022" max="12022" width="13.44140625" style="20" customWidth="1"/>
    <col min="12023" max="12023" width="11.5546875" style="20" customWidth="1"/>
    <col min="12024" max="12024" width="0.5546875" style="20" customWidth="1"/>
    <col min="12025" max="12026" width="11.5546875" style="20" customWidth="1"/>
    <col min="12027" max="12276" width="9.44140625" style="20"/>
    <col min="12277" max="12277" width="47.5546875" style="20" customWidth="1"/>
    <col min="12278" max="12278" width="13.44140625" style="20" customWidth="1"/>
    <col min="12279" max="12279" width="11.5546875" style="20" customWidth="1"/>
    <col min="12280" max="12280" width="0.5546875" style="20" customWidth="1"/>
    <col min="12281" max="12282" width="11.5546875" style="20" customWidth="1"/>
    <col min="12283" max="12532" width="9.44140625" style="20"/>
    <col min="12533" max="12533" width="47.5546875" style="20" customWidth="1"/>
    <col min="12534" max="12534" width="13.44140625" style="20" customWidth="1"/>
    <col min="12535" max="12535" width="11.5546875" style="20" customWidth="1"/>
    <col min="12536" max="12536" width="0.5546875" style="20" customWidth="1"/>
    <col min="12537" max="12538" width="11.5546875" style="20" customWidth="1"/>
    <col min="12539" max="12788" width="9.44140625" style="20"/>
    <col min="12789" max="12789" width="47.5546875" style="20" customWidth="1"/>
    <col min="12790" max="12790" width="13.44140625" style="20" customWidth="1"/>
    <col min="12791" max="12791" width="11.5546875" style="20" customWidth="1"/>
    <col min="12792" max="12792" width="0.5546875" style="20" customWidth="1"/>
    <col min="12793" max="12794" width="11.5546875" style="20" customWidth="1"/>
    <col min="12795" max="13044" width="9.44140625" style="20"/>
    <col min="13045" max="13045" width="47.5546875" style="20" customWidth="1"/>
    <col min="13046" max="13046" width="13.44140625" style="20" customWidth="1"/>
    <col min="13047" max="13047" width="11.5546875" style="20" customWidth="1"/>
    <col min="13048" max="13048" width="0.5546875" style="20" customWidth="1"/>
    <col min="13049" max="13050" width="11.5546875" style="20" customWidth="1"/>
    <col min="13051" max="13300" width="9.44140625" style="20"/>
    <col min="13301" max="13301" width="47.5546875" style="20" customWidth="1"/>
    <col min="13302" max="13302" width="13.44140625" style="20" customWidth="1"/>
    <col min="13303" max="13303" width="11.5546875" style="20" customWidth="1"/>
    <col min="13304" max="13304" width="0.5546875" style="20" customWidth="1"/>
    <col min="13305" max="13306" width="11.5546875" style="20" customWidth="1"/>
    <col min="13307" max="13556" width="9.44140625" style="20"/>
    <col min="13557" max="13557" width="47.5546875" style="20" customWidth="1"/>
    <col min="13558" max="13558" width="13.44140625" style="20" customWidth="1"/>
    <col min="13559" max="13559" width="11.5546875" style="20" customWidth="1"/>
    <col min="13560" max="13560" width="0.5546875" style="20" customWidth="1"/>
    <col min="13561" max="13562" width="11.5546875" style="20" customWidth="1"/>
    <col min="13563" max="13812" width="9.44140625" style="20"/>
    <col min="13813" max="13813" width="47.5546875" style="20" customWidth="1"/>
    <col min="13814" max="13814" width="13.44140625" style="20" customWidth="1"/>
    <col min="13815" max="13815" width="11.5546875" style="20" customWidth="1"/>
    <col min="13816" max="13816" width="0.5546875" style="20" customWidth="1"/>
    <col min="13817" max="13818" width="11.5546875" style="20" customWidth="1"/>
    <col min="13819" max="14068" width="9.44140625" style="20"/>
    <col min="14069" max="14069" width="47.5546875" style="20" customWidth="1"/>
    <col min="14070" max="14070" width="13.44140625" style="20" customWidth="1"/>
    <col min="14071" max="14071" width="11.5546875" style="20" customWidth="1"/>
    <col min="14072" max="14072" width="0.5546875" style="20" customWidth="1"/>
    <col min="14073" max="14074" width="11.5546875" style="20" customWidth="1"/>
    <col min="14075" max="14324" width="9.44140625" style="20"/>
    <col min="14325" max="14325" width="47.5546875" style="20" customWidth="1"/>
    <col min="14326" max="14326" width="13.44140625" style="20" customWidth="1"/>
    <col min="14327" max="14327" width="11.5546875" style="20" customWidth="1"/>
    <col min="14328" max="14328" width="0.5546875" style="20" customWidth="1"/>
    <col min="14329" max="14330" width="11.5546875" style="20" customWidth="1"/>
    <col min="14331" max="14580" width="9.44140625" style="20"/>
    <col min="14581" max="14581" width="47.5546875" style="20" customWidth="1"/>
    <col min="14582" max="14582" width="13.44140625" style="20" customWidth="1"/>
    <col min="14583" max="14583" width="11.5546875" style="20" customWidth="1"/>
    <col min="14584" max="14584" width="0.5546875" style="20" customWidth="1"/>
    <col min="14585" max="14586" width="11.5546875" style="20" customWidth="1"/>
    <col min="14587" max="14836" width="9.44140625" style="20"/>
    <col min="14837" max="14837" width="47.5546875" style="20" customWidth="1"/>
    <col min="14838" max="14838" width="13.44140625" style="20" customWidth="1"/>
    <col min="14839" max="14839" width="11.5546875" style="20" customWidth="1"/>
    <col min="14840" max="14840" width="0.5546875" style="20" customWidth="1"/>
    <col min="14841" max="14842" width="11.5546875" style="20" customWidth="1"/>
    <col min="14843" max="15092" width="9.44140625" style="20"/>
    <col min="15093" max="15093" width="47.5546875" style="20" customWidth="1"/>
    <col min="15094" max="15094" width="13.44140625" style="20" customWidth="1"/>
    <col min="15095" max="15095" width="11.5546875" style="20" customWidth="1"/>
    <col min="15096" max="15096" width="0.5546875" style="20" customWidth="1"/>
    <col min="15097" max="15098" width="11.5546875" style="20" customWidth="1"/>
    <col min="15099" max="15348" width="9.44140625" style="20"/>
    <col min="15349" max="15349" width="47.5546875" style="20" customWidth="1"/>
    <col min="15350" max="15350" width="13.44140625" style="20" customWidth="1"/>
    <col min="15351" max="15351" width="11.5546875" style="20" customWidth="1"/>
    <col min="15352" max="15352" width="0.5546875" style="20" customWidth="1"/>
    <col min="15353" max="15354" width="11.5546875" style="20" customWidth="1"/>
    <col min="15355" max="15604" width="9.44140625" style="20"/>
    <col min="15605" max="15605" width="47.5546875" style="20" customWidth="1"/>
    <col min="15606" max="15606" width="13.44140625" style="20" customWidth="1"/>
    <col min="15607" max="15607" width="11.5546875" style="20" customWidth="1"/>
    <col min="15608" max="15608" width="0.5546875" style="20" customWidth="1"/>
    <col min="15609" max="15610" width="11.5546875" style="20" customWidth="1"/>
    <col min="15611" max="15860" width="9.44140625" style="20"/>
    <col min="15861" max="15861" width="47.5546875" style="20" customWidth="1"/>
    <col min="15862" max="15862" width="13.44140625" style="20" customWidth="1"/>
    <col min="15863" max="15863" width="11.5546875" style="20" customWidth="1"/>
    <col min="15864" max="15864" width="0.5546875" style="20" customWidth="1"/>
    <col min="15865" max="15866" width="11.5546875" style="20" customWidth="1"/>
    <col min="15867" max="16116" width="9.44140625" style="20"/>
    <col min="16117" max="16117" width="47.5546875" style="20" customWidth="1"/>
    <col min="16118" max="16118" width="13.44140625" style="20" customWidth="1"/>
    <col min="16119" max="16119" width="11.5546875" style="20" customWidth="1"/>
    <col min="16120" max="16120" width="0.5546875" style="20" customWidth="1"/>
    <col min="16121" max="16122" width="11.5546875" style="20" customWidth="1"/>
    <col min="16123" max="16384" width="9.44140625" style="20"/>
  </cols>
  <sheetData>
    <row r="1" spans="1:15" s="109" customFormat="1" ht="17.399999999999999" thickBot="1" x14ac:dyDescent="0.4">
      <c r="A1" s="386" t="s">
        <v>26</v>
      </c>
      <c r="B1" s="393"/>
      <c r="C1" s="394"/>
      <c r="D1" s="395"/>
      <c r="E1" s="395"/>
    </row>
    <row r="2" spans="1:15" ht="14.25" customHeight="1" x14ac:dyDescent="0.25">
      <c r="A2" s="207" t="s">
        <v>30</v>
      </c>
      <c r="B2" s="1010" t="s">
        <v>29</v>
      </c>
      <c r="C2" s="1010"/>
      <c r="D2" s="1010"/>
      <c r="E2" s="1010"/>
    </row>
    <row r="3" spans="1:15" ht="14.25" customHeight="1" x14ac:dyDescent="0.25">
      <c r="A3" s="320"/>
      <c r="B3" s="1043">
        <v>2019</v>
      </c>
      <c r="C3" s="1043"/>
      <c r="D3" s="1034">
        <v>2020</v>
      </c>
      <c r="E3" s="1034"/>
    </row>
    <row r="4" spans="1:15" ht="34.200000000000003" x14ac:dyDescent="0.25">
      <c r="A4" s="321" t="s">
        <v>393</v>
      </c>
      <c r="B4" s="322" t="s">
        <v>342</v>
      </c>
      <c r="C4" s="323" t="s">
        <v>343</v>
      </c>
      <c r="D4" s="304" t="s">
        <v>342</v>
      </c>
      <c r="E4" s="324" t="s">
        <v>343</v>
      </c>
    </row>
    <row r="5" spans="1:15" ht="14.25" customHeight="1" x14ac:dyDescent="0.25">
      <c r="A5" s="157" t="s">
        <v>394</v>
      </c>
      <c r="B5" s="515"/>
      <c r="C5" s="164">
        <v>581</v>
      </c>
      <c r="D5" s="166"/>
      <c r="E5" s="516">
        <f>568+4</f>
        <v>572</v>
      </c>
    </row>
    <row r="6" spans="1:15" ht="14.25" customHeight="1" x14ac:dyDescent="0.3">
      <c r="A6" s="161" t="s">
        <v>311</v>
      </c>
      <c r="B6" s="515"/>
      <c r="C6" s="515"/>
      <c r="D6" s="166"/>
      <c r="E6" s="516"/>
    </row>
    <row r="7" spans="1:15" ht="14.25" customHeight="1" x14ac:dyDescent="0.25">
      <c r="A7" s="152" t="s">
        <v>395</v>
      </c>
      <c r="B7" s="515"/>
      <c r="C7" s="164">
        <v>237</v>
      </c>
      <c r="D7" s="166"/>
      <c r="E7" s="516">
        <f>SUM(D8:D13)</f>
        <v>265</v>
      </c>
    </row>
    <row r="8" spans="1:15" ht="14.25" customHeight="1" x14ac:dyDescent="0.25">
      <c r="A8" s="152" t="s">
        <v>396</v>
      </c>
      <c r="B8" s="515">
        <v>355</v>
      </c>
      <c r="C8" s="515"/>
      <c r="D8" s="516">
        <v>374</v>
      </c>
      <c r="E8" s="516"/>
    </row>
    <row r="9" spans="1:15" ht="14.25" hidden="1" customHeight="1" outlineLevel="1" x14ac:dyDescent="0.25">
      <c r="A9" s="152" t="s">
        <v>397</v>
      </c>
      <c r="B9" s="515"/>
      <c r="C9" s="515"/>
      <c r="D9" s="516"/>
      <c r="E9" s="516"/>
    </row>
    <row r="10" spans="1:15" ht="14.25" customHeight="1" collapsed="1" thickBot="1" x14ac:dyDescent="0.3">
      <c r="A10" s="152" t="s">
        <v>398</v>
      </c>
      <c r="B10" s="515">
        <v>-116</v>
      </c>
      <c r="C10" s="515"/>
      <c r="D10" s="516">
        <v>-107</v>
      </c>
      <c r="E10" s="516"/>
      <c r="H10" s="370">
        <v>2020</v>
      </c>
      <c r="O10" s="6"/>
    </row>
    <row r="11" spans="1:15" ht="14.25" customHeight="1" thickTop="1" x14ac:dyDescent="0.25">
      <c r="A11" s="160" t="s">
        <v>399</v>
      </c>
      <c r="B11" s="515"/>
      <c r="C11" s="515"/>
      <c r="D11" s="516">
        <v>-1</v>
      </c>
      <c r="E11" s="516"/>
      <c r="H11" s="20">
        <v>3</v>
      </c>
      <c r="I11" s="20" t="s">
        <v>400</v>
      </c>
      <c r="O11" s="6"/>
    </row>
    <row r="12" spans="1:15" ht="14.25" customHeight="1" x14ac:dyDescent="0.25">
      <c r="A12" s="152" t="s">
        <v>401</v>
      </c>
      <c r="B12" s="515">
        <v>-4</v>
      </c>
      <c r="C12" s="515"/>
      <c r="D12" s="516">
        <v>-4</v>
      </c>
      <c r="E12" s="516"/>
      <c r="I12" s="20" t="s">
        <v>402</v>
      </c>
    </row>
    <row r="13" spans="1:15" ht="14.25" customHeight="1" x14ac:dyDescent="0.25">
      <c r="A13" s="160" t="s">
        <v>283</v>
      </c>
      <c r="B13" s="515">
        <v>2</v>
      </c>
      <c r="C13" s="515"/>
      <c r="D13" s="516">
        <v>3</v>
      </c>
      <c r="E13" s="516"/>
      <c r="H13" s="110">
        <f>+H12+H11</f>
        <v>3</v>
      </c>
      <c r="I13" s="145" t="s">
        <v>403</v>
      </c>
    </row>
    <row r="14" spans="1:15" ht="14.25" customHeight="1" x14ac:dyDescent="0.25">
      <c r="A14" s="152" t="s">
        <v>404</v>
      </c>
      <c r="B14" s="515"/>
      <c r="C14" s="515">
        <v>3</v>
      </c>
      <c r="D14" s="516"/>
      <c r="E14" s="516">
        <v>1</v>
      </c>
    </row>
    <row r="15" spans="1:15" ht="14.25" customHeight="1" x14ac:dyDescent="0.25">
      <c r="A15" s="152" t="s">
        <v>405</v>
      </c>
      <c r="B15" s="515"/>
      <c r="C15" s="515">
        <v>279</v>
      </c>
      <c r="D15" s="516"/>
      <c r="E15" s="516">
        <f>SUM(D16:D19)</f>
        <v>247</v>
      </c>
    </row>
    <row r="16" spans="1:15" ht="14.25" customHeight="1" x14ac:dyDescent="0.25">
      <c r="A16" s="152" t="s">
        <v>406</v>
      </c>
      <c r="B16" s="515">
        <v>-2</v>
      </c>
      <c r="C16" s="515"/>
      <c r="D16" s="516">
        <v>-2</v>
      </c>
      <c r="E16" s="516"/>
    </row>
    <row r="17" spans="1:5" ht="14.25" customHeight="1" x14ac:dyDescent="0.25">
      <c r="A17" s="152" t="s">
        <v>407</v>
      </c>
      <c r="B17" s="515">
        <v>-4</v>
      </c>
      <c r="C17" s="515"/>
      <c r="D17" s="516">
        <v>-10</v>
      </c>
      <c r="E17" s="516"/>
    </row>
    <row r="18" spans="1:5" ht="14.25" customHeight="1" x14ac:dyDescent="0.25">
      <c r="A18" s="152" t="s">
        <v>408</v>
      </c>
      <c r="B18" s="515">
        <v>77</v>
      </c>
      <c r="C18" s="515"/>
      <c r="D18" s="516">
        <v>64</v>
      </c>
      <c r="E18" s="516"/>
    </row>
    <row r="19" spans="1:5" ht="14.25" customHeight="1" x14ac:dyDescent="0.25">
      <c r="A19" s="152" t="s">
        <v>409</v>
      </c>
      <c r="B19" s="515">
        <v>208</v>
      </c>
      <c r="C19" s="515"/>
      <c r="D19" s="516">
        <f>193+2</f>
        <v>195</v>
      </c>
      <c r="E19" s="516"/>
    </row>
    <row r="20" spans="1:5" ht="14.25" customHeight="1" x14ac:dyDescent="0.25">
      <c r="A20" s="152" t="s">
        <v>410</v>
      </c>
      <c r="B20" s="515"/>
      <c r="C20" s="164">
        <v>285</v>
      </c>
      <c r="D20" s="516"/>
      <c r="E20" s="516">
        <f>SUM(D21:D25)</f>
        <v>-176</v>
      </c>
    </row>
    <row r="21" spans="1:5" ht="14.25" customHeight="1" x14ac:dyDescent="0.25">
      <c r="A21" s="152" t="s">
        <v>411</v>
      </c>
      <c r="B21" s="515">
        <v>14</v>
      </c>
      <c r="C21" s="515"/>
      <c r="D21" s="516">
        <v>-12</v>
      </c>
      <c r="E21" s="516"/>
    </row>
    <row r="22" spans="1:5" ht="14.25" customHeight="1" x14ac:dyDescent="0.25">
      <c r="A22" s="152" t="s">
        <v>412</v>
      </c>
      <c r="B22" s="515">
        <v>300</v>
      </c>
      <c r="C22" s="515"/>
      <c r="D22" s="516">
        <v>-50</v>
      </c>
      <c r="E22" s="516"/>
    </row>
    <row r="23" spans="1:5" ht="14.25" customHeight="1" x14ac:dyDescent="0.25">
      <c r="A23" s="152" t="s">
        <v>413</v>
      </c>
      <c r="B23" s="515">
        <v>-153</v>
      </c>
      <c r="C23" s="515"/>
      <c r="D23" s="516">
        <v>-175</v>
      </c>
      <c r="E23" s="516"/>
    </row>
    <row r="24" spans="1:5" ht="14.25" customHeight="1" x14ac:dyDescent="0.25">
      <c r="A24" s="152" t="s">
        <v>414</v>
      </c>
      <c r="B24" s="515">
        <v>8</v>
      </c>
      <c r="C24" s="515"/>
      <c r="D24" s="516">
        <v>-5</v>
      </c>
      <c r="E24" s="516"/>
    </row>
    <row r="25" spans="1:5" ht="14.25" customHeight="1" x14ac:dyDescent="0.25">
      <c r="A25" s="152" t="s">
        <v>415</v>
      </c>
      <c r="B25" s="515">
        <v>116</v>
      </c>
      <c r="C25" s="515"/>
      <c r="D25" s="516">
        <f>72-6</f>
        <v>66</v>
      </c>
      <c r="E25" s="516"/>
    </row>
    <row r="26" spans="1:5" ht="14.25" customHeight="1" x14ac:dyDescent="0.25">
      <c r="A26" s="152" t="s">
        <v>416</v>
      </c>
      <c r="B26" s="515"/>
      <c r="C26" s="164">
        <v>-164</v>
      </c>
      <c r="D26" s="516"/>
      <c r="E26" s="516">
        <f>+D27+D28+D29+D30</f>
        <v>-160</v>
      </c>
    </row>
    <row r="27" spans="1:5" ht="14.25" customHeight="1" x14ac:dyDescent="0.25">
      <c r="A27" s="152" t="s">
        <v>417</v>
      </c>
      <c r="B27" s="515">
        <v>71</v>
      </c>
      <c r="C27" s="515"/>
      <c r="D27" s="516">
        <v>89</v>
      </c>
      <c r="E27" s="516"/>
    </row>
    <row r="28" spans="1:5" ht="14.25" customHeight="1" x14ac:dyDescent="0.25">
      <c r="A28" s="152" t="s">
        <v>418</v>
      </c>
      <c r="B28" s="515">
        <v>4</v>
      </c>
      <c r="C28" s="515"/>
      <c r="D28" s="516">
        <v>6</v>
      </c>
      <c r="E28" s="516"/>
    </row>
    <row r="29" spans="1:5" ht="14.25" customHeight="1" x14ac:dyDescent="0.25">
      <c r="A29" s="152" t="s">
        <v>419</v>
      </c>
      <c r="B29" s="515">
        <v>-72</v>
      </c>
      <c r="C29" s="515"/>
      <c r="D29" s="516">
        <v>-64</v>
      </c>
      <c r="E29" s="516"/>
    </row>
    <row r="30" spans="1:5" ht="14.25" customHeight="1" x14ac:dyDescent="0.25">
      <c r="A30" s="152" t="s">
        <v>420</v>
      </c>
      <c r="B30" s="515">
        <v>-167</v>
      </c>
      <c r="C30" s="515"/>
      <c r="D30" s="516">
        <v>-191</v>
      </c>
      <c r="E30" s="516"/>
    </row>
    <row r="31" spans="1:5" ht="14.25" customHeight="1" x14ac:dyDescent="0.25">
      <c r="A31" s="157" t="s">
        <v>421</v>
      </c>
      <c r="B31" s="515"/>
      <c r="C31" s="164">
        <f>+C5+C7+C14+C15+C20+C26</f>
        <v>1221</v>
      </c>
      <c r="D31" s="516"/>
      <c r="E31" s="516">
        <f>+E5+E7+E14+E15+E20+E26</f>
        <v>749</v>
      </c>
    </row>
    <row r="32" spans="1:5" ht="14.25" customHeight="1" x14ac:dyDescent="0.25">
      <c r="A32" s="152" t="s">
        <v>422</v>
      </c>
      <c r="B32" s="515"/>
      <c r="C32" s="164">
        <v>-402</v>
      </c>
      <c r="D32" s="516"/>
      <c r="E32" s="516">
        <f>+D33+D34</f>
        <v>-457</v>
      </c>
    </row>
    <row r="33" spans="1:16" ht="14.25" customHeight="1" thickBot="1" x14ac:dyDescent="0.3">
      <c r="A33" s="152" t="s">
        <v>423</v>
      </c>
      <c r="B33" s="515">
        <v>-365</v>
      </c>
      <c r="C33" s="515"/>
      <c r="D33" s="516">
        <v>-381</v>
      </c>
      <c r="E33" s="516"/>
      <c r="M33" s="370">
        <v>2019</v>
      </c>
    </row>
    <row r="34" spans="1:16" ht="14.25" customHeight="1" thickTop="1" x14ac:dyDescent="0.25">
      <c r="A34" s="152" t="s">
        <v>424</v>
      </c>
      <c r="B34" s="515">
        <v>-37</v>
      </c>
      <c r="C34" s="515"/>
      <c r="D34" s="516">
        <v>-76</v>
      </c>
      <c r="E34" s="516"/>
    </row>
    <row r="35" spans="1:16" ht="14.25" hidden="1" customHeight="1" outlineLevel="1" x14ac:dyDescent="0.25">
      <c r="A35" s="152" t="s">
        <v>425</v>
      </c>
      <c r="B35" s="515"/>
      <c r="C35" s="164">
        <v>0</v>
      </c>
      <c r="D35" s="516"/>
      <c r="E35" s="516">
        <f>+D36</f>
        <v>0</v>
      </c>
      <c r="M35" s="139"/>
      <c r="N35" s="140"/>
      <c r="O35" s="140"/>
      <c r="P35" s="141"/>
    </row>
    <row r="36" spans="1:16" ht="14.25" hidden="1" customHeight="1" outlineLevel="1" x14ac:dyDescent="0.25">
      <c r="A36" s="152" t="s">
        <v>426</v>
      </c>
      <c r="B36" s="515"/>
      <c r="C36" s="515"/>
      <c r="D36" s="516"/>
      <c r="E36" s="516"/>
      <c r="M36" s="142"/>
      <c r="N36" s="24"/>
      <c r="O36" s="24"/>
      <c r="P36" s="143"/>
    </row>
    <row r="37" spans="1:16" ht="14.25" hidden="1" customHeight="1" outlineLevel="1" collapsed="1" x14ac:dyDescent="0.25">
      <c r="A37" s="152" t="s">
        <v>319</v>
      </c>
      <c r="B37" s="515"/>
      <c r="C37" s="164">
        <v>0</v>
      </c>
      <c r="D37" s="516"/>
      <c r="E37" s="516">
        <f>+D38+D39</f>
        <v>0</v>
      </c>
      <c r="M37" s="142"/>
      <c r="N37" s="24"/>
      <c r="O37" s="24"/>
      <c r="P37" s="143"/>
    </row>
    <row r="38" spans="1:16" ht="13.5" hidden="1" customHeight="1" outlineLevel="1" x14ac:dyDescent="0.25">
      <c r="A38" s="152" t="s">
        <v>427</v>
      </c>
      <c r="B38" s="515"/>
      <c r="C38" s="515"/>
      <c r="D38" s="516"/>
      <c r="E38" s="516"/>
      <c r="M38" s="142"/>
      <c r="N38" s="24"/>
      <c r="O38" s="24"/>
      <c r="P38" s="143"/>
    </row>
    <row r="39" spans="1:16" ht="14.25" hidden="1" customHeight="1" outlineLevel="1" x14ac:dyDescent="0.25">
      <c r="A39" s="152" t="s">
        <v>428</v>
      </c>
      <c r="B39" s="515"/>
      <c r="C39" s="515"/>
      <c r="D39" s="516"/>
      <c r="E39" s="516"/>
      <c r="M39" s="142"/>
      <c r="N39" s="24"/>
      <c r="P39" s="143"/>
    </row>
    <row r="40" spans="1:16" ht="14.25" customHeight="1" collapsed="1" x14ac:dyDescent="0.25">
      <c r="A40" s="152" t="s">
        <v>320</v>
      </c>
      <c r="B40" s="515"/>
      <c r="C40" s="164">
        <v>6</v>
      </c>
      <c r="D40" s="516"/>
      <c r="E40" s="516">
        <f>+D41+D42+D43</f>
        <v>-5</v>
      </c>
      <c r="M40" s="144"/>
      <c r="N40" s="145"/>
      <c r="O40" s="24"/>
      <c r="P40" s="143"/>
    </row>
    <row r="41" spans="1:16" ht="14.25" customHeight="1" x14ac:dyDescent="0.25">
      <c r="A41" s="152" t="s">
        <v>429</v>
      </c>
      <c r="B41" s="515">
        <v>-5</v>
      </c>
      <c r="C41" s="515"/>
      <c r="D41" s="516">
        <v>-17</v>
      </c>
      <c r="E41" s="516"/>
      <c r="M41" s="144"/>
      <c r="N41" s="145"/>
      <c r="O41" s="24"/>
      <c r="P41" s="143"/>
    </row>
    <row r="42" spans="1:16" ht="14.25" customHeight="1" x14ac:dyDescent="0.25">
      <c r="A42" s="152" t="s">
        <v>430</v>
      </c>
      <c r="B42" s="515">
        <v>11</v>
      </c>
      <c r="C42" s="515"/>
      <c r="D42" s="516">
        <v>12</v>
      </c>
      <c r="E42" s="516"/>
      <c r="M42" s="142"/>
      <c r="N42" s="24"/>
      <c r="O42" s="24"/>
      <c r="P42" s="143"/>
    </row>
    <row r="43" spans="1:16" ht="14.25" hidden="1" customHeight="1" x14ac:dyDescent="0.25">
      <c r="A43" s="152" t="s">
        <v>428</v>
      </c>
      <c r="B43" s="515"/>
      <c r="C43" s="515"/>
      <c r="D43" s="516"/>
      <c r="E43" s="516"/>
      <c r="M43" s="142">
        <v>5</v>
      </c>
      <c r="N43" s="24" t="s">
        <v>431</v>
      </c>
      <c r="O43" s="24"/>
      <c r="P43" s="143"/>
    </row>
    <row r="44" spans="1:16" ht="14.25" customHeight="1" x14ac:dyDescent="0.25">
      <c r="A44" s="152" t="s">
        <v>235</v>
      </c>
      <c r="B44" s="515"/>
      <c r="C44" s="164"/>
      <c r="D44" s="516"/>
      <c r="E44" s="516">
        <f>+D45+D46</f>
        <v>-314</v>
      </c>
      <c r="M44" s="144">
        <f>+M42+M43</f>
        <v>5</v>
      </c>
      <c r="N44" s="145" t="s">
        <v>432</v>
      </c>
      <c r="O44" s="24"/>
      <c r="P44" s="143"/>
    </row>
    <row r="45" spans="1:16" ht="14.25" customHeight="1" x14ac:dyDescent="0.25">
      <c r="A45" s="160" t="s">
        <v>433</v>
      </c>
      <c r="B45" s="515"/>
      <c r="C45" s="515"/>
      <c r="D45" s="516">
        <v>-332</v>
      </c>
      <c r="E45" s="516"/>
      <c r="M45" s="142"/>
      <c r="N45" s="24"/>
      <c r="O45" s="24"/>
      <c r="P45" s="143"/>
    </row>
    <row r="46" spans="1:16" ht="14.25" customHeight="1" x14ac:dyDescent="0.25">
      <c r="A46" s="160" t="s">
        <v>434</v>
      </c>
      <c r="B46" s="515"/>
      <c r="C46" s="515"/>
      <c r="D46" s="516">
        <v>18</v>
      </c>
      <c r="E46" s="516"/>
      <c r="M46" s="142"/>
      <c r="N46" s="24"/>
      <c r="O46" s="24"/>
      <c r="P46" s="143"/>
    </row>
    <row r="47" spans="1:16" ht="14.25" customHeight="1" x14ac:dyDescent="0.25">
      <c r="A47" s="152" t="s">
        <v>435</v>
      </c>
      <c r="B47" s="515"/>
      <c r="C47" s="164">
        <v>-31</v>
      </c>
      <c r="D47" s="516"/>
      <c r="E47" s="516">
        <f>+D48</f>
        <v>-56</v>
      </c>
      <c r="M47" s="142">
        <v>9</v>
      </c>
      <c r="N47" s="24" t="s">
        <v>436</v>
      </c>
      <c r="O47" s="24"/>
      <c r="P47" s="143"/>
    </row>
    <row r="48" spans="1:16" ht="12.75" customHeight="1" x14ac:dyDescent="0.25">
      <c r="A48" s="160" t="s">
        <v>437</v>
      </c>
      <c r="B48" s="515">
        <v>-31</v>
      </c>
      <c r="C48" s="515"/>
      <c r="D48" s="516">
        <f>-60+4</f>
        <v>-56</v>
      </c>
      <c r="E48" s="166"/>
      <c r="M48" s="142">
        <v>2</v>
      </c>
      <c r="N48" s="24" t="s">
        <v>438</v>
      </c>
      <c r="O48" s="24"/>
      <c r="P48" s="143"/>
    </row>
    <row r="49" spans="1:16" ht="14.25" customHeight="1" x14ac:dyDescent="0.25">
      <c r="A49" s="169" t="s">
        <v>323</v>
      </c>
      <c r="B49" s="515"/>
      <c r="C49" s="164">
        <v>794</v>
      </c>
      <c r="D49" s="166"/>
      <c r="E49" s="516">
        <f>+E56</f>
        <v>-83</v>
      </c>
      <c r="M49" s="142"/>
      <c r="N49" s="24"/>
      <c r="O49" s="24"/>
      <c r="P49" s="143"/>
    </row>
    <row r="50" spans="1:16" ht="14.25" customHeight="1" x14ac:dyDescent="0.25">
      <c r="M50" s="144">
        <f>+M47+M48</f>
        <v>11</v>
      </c>
      <c r="N50" s="145" t="s">
        <v>439</v>
      </c>
      <c r="O50" s="24"/>
      <c r="P50" s="143"/>
    </row>
    <row r="51" spans="1:16" ht="14.25" customHeight="1" x14ac:dyDescent="0.25">
      <c r="A51" s="196"/>
      <c r="B51" s="196"/>
      <c r="C51" s="196"/>
      <c r="D51" s="196"/>
      <c r="E51" s="196"/>
      <c r="M51" s="144"/>
      <c r="N51" s="145"/>
      <c r="O51" s="24"/>
      <c r="P51" s="143"/>
    </row>
    <row r="52" spans="1:16" ht="14.25" customHeight="1" thickBot="1" x14ac:dyDescent="0.3">
      <c r="A52" s="386"/>
      <c r="B52" s="409"/>
      <c r="C52" s="409"/>
      <c r="D52" s="409"/>
      <c r="E52" s="409"/>
      <c r="M52" s="144"/>
      <c r="N52" s="145"/>
      <c r="O52" s="24"/>
      <c r="P52" s="143"/>
    </row>
    <row r="53" spans="1:16" ht="14.25" customHeight="1" x14ac:dyDescent="0.25">
      <c r="A53" s="207" t="s">
        <v>30</v>
      </c>
      <c r="B53" s="1010" t="s">
        <v>29</v>
      </c>
      <c r="C53" s="1010"/>
      <c r="D53" s="1010"/>
      <c r="E53" s="1010"/>
      <c r="M53" s="142"/>
      <c r="N53" s="24"/>
      <c r="O53" s="24"/>
      <c r="P53" s="143"/>
    </row>
    <row r="54" spans="1:16" x14ac:dyDescent="0.25">
      <c r="A54" s="320"/>
      <c r="B54" s="1043">
        <v>2019</v>
      </c>
      <c r="C54" s="1043"/>
      <c r="D54" s="1034">
        <v>2020</v>
      </c>
      <c r="E54" s="1034"/>
      <c r="M54" s="142"/>
      <c r="N54" s="24"/>
      <c r="O54" s="24"/>
      <c r="P54" s="143"/>
    </row>
    <row r="55" spans="1:16" ht="34.200000000000003" x14ac:dyDescent="0.25">
      <c r="A55" s="321" t="s">
        <v>393</v>
      </c>
      <c r="B55" s="322" t="s">
        <v>342</v>
      </c>
      <c r="C55" s="323" t="s">
        <v>343</v>
      </c>
      <c r="D55" s="304" t="s">
        <v>342</v>
      </c>
      <c r="E55" s="324" t="s">
        <v>343</v>
      </c>
      <c r="M55" s="142"/>
      <c r="N55" s="24"/>
      <c r="O55" s="24"/>
      <c r="P55" s="143"/>
    </row>
    <row r="56" spans="1:16" ht="14.25" customHeight="1" x14ac:dyDescent="0.25">
      <c r="A56" s="169" t="s">
        <v>323</v>
      </c>
      <c r="B56" s="515"/>
      <c r="C56" s="164">
        <f>+C31+C32+C35+C37+C40+C44+C47</f>
        <v>794</v>
      </c>
      <c r="D56" s="166"/>
      <c r="E56" s="516">
        <f>+E31+E32+E35+E37+E40+E44+E47</f>
        <v>-83</v>
      </c>
      <c r="M56" s="144">
        <f>+M54+M55</f>
        <v>0</v>
      </c>
      <c r="N56" s="145" t="s">
        <v>440</v>
      </c>
      <c r="O56" s="24"/>
      <c r="P56" s="143"/>
    </row>
    <row r="57" spans="1:16" ht="14.25" customHeight="1" thickBot="1" x14ac:dyDescent="0.3">
      <c r="A57" s="152" t="s">
        <v>324</v>
      </c>
      <c r="B57" s="515"/>
      <c r="C57" s="164"/>
      <c r="D57" s="166"/>
      <c r="E57" s="516"/>
      <c r="M57" s="146"/>
      <c r="N57" s="149" t="s">
        <v>441</v>
      </c>
      <c r="O57" s="147"/>
      <c r="P57" s="148"/>
    </row>
    <row r="58" spans="1:16" ht="14.25" customHeight="1" x14ac:dyDescent="0.25">
      <c r="A58" s="152" t="s">
        <v>442</v>
      </c>
      <c r="B58" s="515"/>
      <c r="C58" s="164">
        <v>574</v>
      </c>
      <c r="D58" s="166"/>
      <c r="E58" s="516">
        <f>SUM(D59:D62)</f>
        <v>1217</v>
      </c>
    </row>
    <row r="59" spans="1:16" ht="14.25" customHeight="1" x14ac:dyDescent="0.25">
      <c r="A59" s="152" t="s">
        <v>443</v>
      </c>
      <c r="B59" s="515">
        <v>968</v>
      </c>
      <c r="C59" s="515"/>
      <c r="D59" s="516">
        <v>1147</v>
      </c>
      <c r="E59" s="516"/>
    </row>
    <row r="60" spans="1:16" ht="14.25" customHeight="1" x14ac:dyDescent="0.25">
      <c r="A60" s="152" t="s">
        <v>444</v>
      </c>
      <c r="B60" s="515">
        <v>-1340</v>
      </c>
      <c r="C60" s="515"/>
      <c r="D60" s="516">
        <v>-972</v>
      </c>
      <c r="E60" s="516"/>
    </row>
    <row r="61" spans="1:16" x14ac:dyDescent="0.25">
      <c r="A61" s="152" t="s">
        <v>445</v>
      </c>
      <c r="B61" s="515">
        <v>949</v>
      </c>
      <c r="C61" s="515"/>
      <c r="D61" s="516">
        <v>1045</v>
      </c>
      <c r="E61" s="516"/>
    </row>
    <row r="62" spans="1:16" x14ac:dyDescent="0.25">
      <c r="A62" s="347" t="s">
        <v>446</v>
      </c>
      <c r="B62" s="515">
        <v>-3</v>
      </c>
      <c r="C62" s="515"/>
      <c r="D62" s="516">
        <v>-3</v>
      </c>
      <c r="E62" s="516"/>
    </row>
    <row r="63" spans="1:16" x14ac:dyDescent="0.25">
      <c r="A63" s="152" t="s">
        <v>447</v>
      </c>
      <c r="B63" s="515"/>
      <c r="C63" s="164">
        <v>-743</v>
      </c>
      <c r="D63" s="516"/>
      <c r="E63" s="516">
        <f>+D64+D65+D66</f>
        <v>-881</v>
      </c>
    </row>
    <row r="64" spans="1:16" x14ac:dyDescent="0.25">
      <c r="A64" s="152" t="s">
        <v>448</v>
      </c>
      <c r="B64" s="515">
        <v>-746</v>
      </c>
      <c r="C64" s="515"/>
      <c r="D64" s="516">
        <v>-770</v>
      </c>
      <c r="E64" s="516"/>
    </row>
    <row r="65" spans="1:5" x14ac:dyDescent="0.25">
      <c r="A65" s="152" t="s">
        <v>449</v>
      </c>
      <c r="B65" s="515"/>
      <c r="C65" s="515"/>
      <c r="D65" s="516">
        <v>-111</v>
      </c>
      <c r="E65" s="516"/>
    </row>
    <row r="66" spans="1:5" x14ac:dyDescent="0.25">
      <c r="A66" s="160" t="s">
        <v>450</v>
      </c>
      <c r="B66" s="515">
        <v>3</v>
      </c>
      <c r="C66" s="515"/>
      <c r="D66" s="516"/>
      <c r="E66" s="516"/>
    </row>
    <row r="67" spans="1:5" x14ac:dyDescent="0.25">
      <c r="A67" s="157" t="s">
        <v>328</v>
      </c>
      <c r="B67" s="515"/>
      <c r="C67" s="164">
        <v>625</v>
      </c>
      <c r="D67" s="516"/>
      <c r="E67" s="516">
        <f>+E56+E57+E58+E63</f>
        <v>253</v>
      </c>
    </row>
    <row r="70" spans="1:5" ht="13.8" x14ac:dyDescent="0.25">
      <c r="A70" s="101" t="s">
        <v>37</v>
      </c>
      <c r="D70" s="20">
        <v>313</v>
      </c>
    </row>
  </sheetData>
  <mergeCells count="6">
    <mergeCell ref="B2:E2"/>
    <mergeCell ref="D3:E3"/>
    <mergeCell ref="B3:C3"/>
    <mergeCell ref="B53:E53"/>
    <mergeCell ref="B54:C54"/>
    <mergeCell ref="D54:E54"/>
  </mergeCells>
  <hyperlinks>
    <hyperlink ref="A70" location="Indice!A1" display="Indice" xr:uid="{00000000-0004-0000-2400-000000000000}"/>
  </hyperlinks>
  <pageMargins left="0.74803149606299213" right="0.74803149606299213" top="0.98425196850393704" bottom="0.98425196850393704" header="0.51181102362204722" footer="0.51181102362204722"/>
  <pageSetup paperSize="8" scale="89" orientation="landscape" r:id="rId1"/>
  <headerFooter alignWithMargins="0">
    <oddFooter>&amp;L&amp;1#&amp;"Calibri"&amp;10&amp;K000000Internal</oddFooter>
  </headerFooter>
  <customProperties>
    <customPr name="_pios_id" r:id="rId2"/>
  </customProperties>
  <drawing r:id="rId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BBFF1-649D-43B1-A52D-26920F3CBC09}">
  <dimension ref="A1:K14"/>
  <sheetViews>
    <sheetView showGridLines="0" zoomScale="70" zoomScaleNormal="70" workbookViewId="0">
      <selection activeCell="A5" sqref="A5"/>
    </sheetView>
  </sheetViews>
  <sheetFormatPr defaultColWidth="9.44140625" defaultRowHeight="13.8" x14ac:dyDescent="0.25"/>
  <cols>
    <col min="1" max="1" width="71" style="479" customWidth="1"/>
    <col min="2" max="2" width="13.5546875" style="479" bestFit="1" customWidth="1"/>
    <col min="3" max="3" width="5.5546875" style="479" customWidth="1"/>
    <col min="4" max="4" width="7.5546875" style="484" customWidth="1"/>
    <col min="5" max="5" width="7.5546875" style="479" customWidth="1"/>
    <col min="6" max="6" width="9.44140625" style="479"/>
    <col min="7" max="7" width="26.44140625" style="480" customWidth="1"/>
    <col min="8" max="16384" width="9.44140625" style="479"/>
  </cols>
  <sheetData>
    <row r="1" spans="1:11" x14ac:dyDescent="0.25">
      <c r="A1" s="21"/>
      <c r="B1" s="507"/>
      <c r="C1" s="24"/>
      <c r="D1" s="115"/>
      <c r="E1" s="24"/>
      <c r="G1" s="101" t="s">
        <v>37</v>
      </c>
    </row>
    <row r="2" spans="1:11" ht="102" customHeight="1" x14ac:dyDescent="0.25">
      <c r="A2" s="579"/>
      <c r="B2" s="592" t="s">
        <v>451</v>
      </c>
      <c r="C2" s="592" t="s">
        <v>452</v>
      </c>
      <c r="D2" s="592" t="s">
        <v>453</v>
      </c>
      <c r="E2" s="592" t="s">
        <v>454</v>
      </c>
      <c r="H2" s="587" t="s">
        <v>458</v>
      </c>
      <c r="I2" s="587" t="s">
        <v>459</v>
      </c>
      <c r="J2" s="587" t="s">
        <v>469</v>
      </c>
      <c r="K2" s="587" t="s">
        <v>470</v>
      </c>
    </row>
    <row r="3" spans="1:11" ht="14.1" customHeight="1" x14ac:dyDescent="0.25">
      <c r="A3" s="580" t="s">
        <v>455</v>
      </c>
      <c r="B3" s="581">
        <v>8101437</v>
      </c>
      <c r="C3" s="593">
        <v>4.0763778487692992</v>
      </c>
      <c r="D3" s="595">
        <v>33.024518330000006</v>
      </c>
      <c r="E3" s="594">
        <v>0.24105265561385134</v>
      </c>
      <c r="G3" s="24"/>
      <c r="H3" s="588">
        <f>+B3-[7]SP_1!$C$16</f>
        <v>0</v>
      </c>
      <c r="I3" s="588">
        <f>+C3-[7]SP_1!$D$16</f>
        <v>0</v>
      </c>
      <c r="J3" s="588">
        <f>+D3-[7]SP_1!$E$16</f>
        <v>0</v>
      </c>
      <c r="K3" s="588">
        <f>+E3-[7]SP_1!$F$16</f>
        <v>0</v>
      </c>
    </row>
    <row r="4" spans="1:11" ht="14.1" customHeight="1" x14ac:dyDescent="0.25">
      <c r="A4" s="583"/>
      <c r="B4" s="584"/>
      <c r="C4" s="584"/>
      <c r="D4" s="584"/>
      <c r="E4" s="584"/>
      <c r="G4" s="24"/>
      <c r="H4" s="588"/>
    </row>
    <row r="5" spans="1:11" ht="14.1" customHeight="1" x14ac:dyDescent="0.25">
      <c r="A5" s="596" t="s">
        <v>468</v>
      </c>
      <c r="B5" s="582"/>
      <c r="C5" s="582"/>
      <c r="D5" s="582"/>
      <c r="E5" s="584"/>
      <c r="G5" s="24"/>
      <c r="H5" s="588">
        <f>+B5-[7]SP_1!$C$17</f>
        <v>0</v>
      </c>
      <c r="I5" s="588">
        <f>+C5-[7]SP_1!$D$17</f>
        <v>0</v>
      </c>
      <c r="J5" s="588">
        <f>+D5-[7]SP_1!$E$17</f>
        <v>0</v>
      </c>
      <c r="K5" s="588">
        <f>+E5-[7]SP_1!$F$17</f>
        <v>0</v>
      </c>
    </row>
    <row r="6" spans="1:11" ht="14.1" customHeight="1" x14ac:dyDescent="0.25">
      <c r="A6" s="583"/>
      <c r="B6" s="584"/>
      <c r="C6" s="584"/>
      <c r="D6" s="584"/>
      <c r="E6" s="584"/>
      <c r="H6" s="588"/>
    </row>
    <row r="7" spans="1:11" ht="14.1" customHeight="1" x14ac:dyDescent="0.25">
      <c r="A7" s="580" t="s">
        <v>456</v>
      </c>
      <c r="B7" s="581">
        <f>+B3+B5</f>
        <v>8101437</v>
      </c>
      <c r="C7" s="582"/>
      <c r="D7" s="582"/>
      <c r="E7" s="582"/>
      <c r="H7" s="588">
        <f>+B7-[7]SP_1!$C$18</f>
        <v>0</v>
      </c>
      <c r="I7" s="588">
        <f>+C7-[7]SP_1!$D$18</f>
        <v>-4.0829642938653974</v>
      </c>
      <c r="J7" s="588">
        <f>+D7-[7]SP_1!$E$18</f>
        <v>-33.077878000000005</v>
      </c>
      <c r="K7" s="588">
        <f>+E7-[7]SP_1!$F$18</f>
        <v>-0.24105265561385134</v>
      </c>
    </row>
    <row r="8" spans="1:11" x14ac:dyDescent="0.25">
      <c r="A8" s="114"/>
      <c r="B8" s="24"/>
      <c r="C8" s="24"/>
      <c r="D8" s="115"/>
      <c r="E8" s="116"/>
      <c r="G8" s="481"/>
      <c r="H8" s="67"/>
    </row>
    <row r="9" spans="1:11" ht="14.25" customHeight="1" x14ac:dyDescent="0.25">
      <c r="A9" s="117"/>
      <c r="B9" s="118"/>
      <c r="C9" s="482"/>
      <c r="D9" s="119"/>
      <c r="E9" s="120"/>
      <c r="H9" s="65"/>
    </row>
    <row r="10" spans="1:11" x14ac:dyDescent="0.25">
      <c r="C10" s="483"/>
      <c r="G10" s="485"/>
      <c r="H10" s="588"/>
    </row>
    <row r="11" spans="1:11" x14ac:dyDescent="0.25">
      <c r="H11" s="588"/>
    </row>
    <row r="13" spans="1:11" x14ac:dyDescent="0.25">
      <c r="C13" s="486"/>
    </row>
    <row r="14" spans="1:11" x14ac:dyDescent="0.25">
      <c r="B14" s="487"/>
      <c r="C14" s="487"/>
    </row>
  </sheetData>
  <conditionalFormatting sqref="H4">
    <cfRule type="cellIs" dxfId="29" priority="31" operator="notEqual">
      <formula>0</formula>
    </cfRule>
    <cfRule type="cellIs" dxfId="28" priority="32" operator="greaterThan">
      <formula>0</formula>
    </cfRule>
    <cfRule type="cellIs" dxfId="27" priority="33" operator="notEqual">
      <formula>0</formula>
    </cfRule>
  </conditionalFormatting>
  <conditionalFormatting sqref="H10">
    <cfRule type="cellIs" dxfId="26" priority="25" operator="notEqual">
      <formula>0</formula>
    </cfRule>
    <cfRule type="cellIs" dxfId="25" priority="26" operator="greaterThan">
      <formula>0</formula>
    </cfRule>
    <cfRule type="cellIs" dxfId="24" priority="27" operator="notEqual">
      <formula>0</formula>
    </cfRule>
  </conditionalFormatting>
  <conditionalFormatting sqref="H11">
    <cfRule type="cellIs" dxfId="23" priority="22" operator="notEqual">
      <formula>0</formula>
    </cfRule>
    <cfRule type="cellIs" dxfId="22" priority="23" operator="greaterThan">
      <formula>0</formula>
    </cfRule>
    <cfRule type="cellIs" dxfId="21" priority="24" operator="notEqual">
      <formula>0</formula>
    </cfRule>
  </conditionalFormatting>
  <conditionalFormatting sqref="H3">
    <cfRule type="cellIs" dxfId="20" priority="19" operator="notEqual">
      <formula>0</formula>
    </cfRule>
    <cfRule type="cellIs" dxfId="19" priority="20" operator="greaterThan">
      <formula>0</formula>
    </cfRule>
    <cfRule type="cellIs" dxfId="18" priority="21" operator="notEqual">
      <formula>0</formula>
    </cfRule>
  </conditionalFormatting>
  <conditionalFormatting sqref="H5">
    <cfRule type="cellIs" dxfId="17" priority="16" operator="notEqual">
      <formula>0</formula>
    </cfRule>
    <cfRule type="cellIs" dxfId="16" priority="17" operator="greaterThan">
      <formula>0</formula>
    </cfRule>
    <cfRule type="cellIs" dxfId="15" priority="18" operator="notEqual">
      <formula>0</formula>
    </cfRule>
  </conditionalFormatting>
  <conditionalFormatting sqref="H6">
    <cfRule type="cellIs" dxfId="14" priority="13" operator="notEqual">
      <formula>0</formula>
    </cfRule>
    <cfRule type="cellIs" dxfId="13" priority="14" operator="greaterThan">
      <formula>0</formula>
    </cfRule>
    <cfRule type="cellIs" dxfId="12" priority="15" operator="notEqual">
      <formula>0</formula>
    </cfRule>
  </conditionalFormatting>
  <conditionalFormatting sqref="I3:K3">
    <cfRule type="cellIs" dxfId="11" priority="10" operator="notEqual">
      <formula>0</formula>
    </cfRule>
    <cfRule type="cellIs" dxfId="10" priority="11" operator="greaterThan">
      <formula>0</formula>
    </cfRule>
    <cfRule type="cellIs" dxfId="9" priority="12" operator="notEqual">
      <formula>0</formula>
    </cfRule>
  </conditionalFormatting>
  <conditionalFormatting sqref="H7">
    <cfRule type="cellIs" dxfId="8" priority="7" operator="notEqual">
      <formula>0</formula>
    </cfRule>
    <cfRule type="cellIs" dxfId="7" priority="8" operator="greaterThan">
      <formula>0</formula>
    </cfRule>
    <cfRule type="cellIs" dxfId="6" priority="9" operator="notEqual">
      <formula>0</formula>
    </cfRule>
  </conditionalFormatting>
  <conditionalFormatting sqref="I5:K5">
    <cfRule type="cellIs" dxfId="5" priority="4" operator="notEqual">
      <formula>0</formula>
    </cfRule>
    <cfRule type="cellIs" dxfId="4" priority="5" operator="greaterThan">
      <formula>0</formula>
    </cfRule>
    <cfRule type="cellIs" dxfId="3" priority="6" operator="notEqual">
      <formula>0</formula>
    </cfRule>
  </conditionalFormatting>
  <conditionalFormatting sqref="I7:K7">
    <cfRule type="cellIs" dxfId="2" priority="1" operator="notEqual">
      <formula>0</formula>
    </cfRule>
    <cfRule type="cellIs" dxfId="1" priority="2" operator="greaterThan">
      <formula>0</formula>
    </cfRule>
    <cfRule type="cellIs" dxfId="0" priority="3" operator="notEqual">
      <formula>0</formula>
    </cfRule>
  </conditionalFormatting>
  <hyperlinks>
    <hyperlink ref="G1" location="Indice!A1" display="Indice" xr:uid="{F20D9C8E-CB84-4509-8058-AA18CF18D8D7}"/>
  </hyperlinks>
  <pageMargins left="0.7" right="0.7" top="0.75" bottom="0.75" header="0.3" footer="0.3"/>
  <pageSetup paperSize="9" orientation="portrait" r:id="rId1"/>
  <headerFooter>
    <oddFooter>&amp;L&amp;1#&amp;"Calibri"&amp;10&amp;K000000Internal</oddFoot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29"/>
  <sheetViews>
    <sheetView showGridLines="0" zoomScale="70" zoomScaleNormal="100" workbookViewId="0">
      <selection activeCell="A14" sqref="A14"/>
    </sheetView>
  </sheetViews>
  <sheetFormatPr defaultColWidth="7.5546875" defaultRowHeight="14.25" customHeight="1" x14ac:dyDescent="0.25"/>
  <cols>
    <col min="1" max="1" width="58" style="6" customWidth="1"/>
    <col min="2" max="2" width="9.5546875" style="6" customWidth="1"/>
    <col min="3" max="3" width="9.5546875" style="455" customWidth="1"/>
    <col min="4" max="5" width="9.5546875" style="6" customWidth="1"/>
    <col min="6" max="6" width="3.5546875" style="6" customWidth="1"/>
    <col min="7" max="7" width="83.5546875" style="6" customWidth="1"/>
    <col min="8" max="8" width="9.5546875" style="12" customWidth="1"/>
    <col min="9" max="11" width="7.5546875" style="12" customWidth="1"/>
    <col min="12" max="16384" width="7.5546875" style="6"/>
  </cols>
  <sheetData>
    <row r="1" spans="1:47" ht="18.600000000000001" thickBot="1" x14ac:dyDescent="0.4">
      <c r="A1" s="378" t="s">
        <v>62</v>
      </c>
      <c r="B1" s="379"/>
      <c r="C1" s="445"/>
      <c r="D1" s="379"/>
      <c r="E1" s="379"/>
      <c r="F1" s="25" t="s">
        <v>37</v>
      </c>
    </row>
    <row r="2" spans="1:47" ht="14.25" customHeight="1" x14ac:dyDescent="0.25">
      <c r="A2" s="196"/>
      <c r="B2" s="1003" t="s">
        <v>29</v>
      </c>
      <c r="C2" s="1003"/>
      <c r="D2" s="208"/>
      <c r="E2" s="208"/>
      <c r="F2" s="12"/>
    </row>
    <row r="3" spans="1:47" s="20" customFormat="1" ht="14.25" customHeight="1" x14ac:dyDescent="0.25">
      <c r="A3" s="190"/>
      <c r="B3" s="187">
        <v>2022</v>
      </c>
      <c r="C3" s="446">
        <v>2023</v>
      </c>
      <c r="D3" s="155" t="s">
        <v>52</v>
      </c>
      <c r="E3" s="155" t="s">
        <v>53</v>
      </c>
      <c r="F3" s="24"/>
      <c r="G3" s="587"/>
      <c r="H3" s="587"/>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row>
    <row r="4" spans="1:47" s="20" customFormat="1" ht="14.25" customHeight="1" x14ac:dyDescent="0.25">
      <c r="A4" s="197" t="s">
        <v>63</v>
      </c>
      <c r="B4" s="198"/>
      <c r="C4" s="447"/>
      <c r="D4" s="198"/>
      <c r="E4" s="198"/>
      <c r="F4" s="24"/>
      <c r="G4" s="23"/>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row>
    <row r="5" spans="1:47" s="35" customFormat="1" ht="13.5" customHeight="1" x14ac:dyDescent="0.25">
      <c r="A5" s="199" t="s">
        <v>64</v>
      </c>
      <c r="B5" s="194">
        <f>+Trasp_Import!B16</f>
        <v>39.139999999999993</v>
      </c>
      <c r="C5" s="448">
        <f>+Trasp_Import!C16</f>
        <v>33.690000000000005</v>
      </c>
      <c r="D5" s="194">
        <f>+C5-B5</f>
        <v>-5.4499999999999886</v>
      </c>
      <c r="E5" s="192">
        <f>+D5/B5*100</f>
        <v>-13.924374041900842</v>
      </c>
      <c r="F5" s="24"/>
      <c r="G5" s="588"/>
      <c r="H5" s="588"/>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row>
    <row r="6" spans="1:47" s="24" customFormat="1" ht="14.25" customHeight="1" x14ac:dyDescent="0.25">
      <c r="A6" s="199" t="s">
        <v>65</v>
      </c>
      <c r="B6" s="194">
        <v>39.160000000000004</v>
      </c>
      <c r="C6" s="449">
        <v>32.720000000000006</v>
      </c>
      <c r="D6" s="194">
        <f>+C6-B6</f>
        <v>-6.4399999999999977</v>
      </c>
      <c r="E6" s="192">
        <f>+D6/B6*100</f>
        <v>-16.445352400408574</v>
      </c>
      <c r="G6" s="588"/>
      <c r="H6" s="588"/>
    </row>
    <row r="7" spans="1:47" s="20" customFormat="1" ht="14.25" customHeight="1" x14ac:dyDescent="0.25">
      <c r="A7" s="197" t="s">
        <v>66</v>
      </c>
      <c r="B7" s="198"/>
      <c r="C7" s="447"/>
      <c r="D7" s="198"/>
      <c r="E7" s="192"/>
      <c r="F7" s="24"/>
      <c r="G7" s="588"/>
      <c r="H7" s="588"/>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row>
    <row r="8" spans="1:47" s="20" customFormat="1" ht="14.25" customHeight="1" x14ac:dyDescent="0.25">
      <c r="A8" s="223" t="s">
        <v>67</v>
      </c>
      <c r="B8" s="224">
        <v>0.88</v>
      </c>
      <c r="C8" s="359">
        <f>+'Rigass_Indicatori performance'!C10</f>
        <v>1.8479999999999999</v>
      </c>
      <c r="D8" s="224">
        <f t="shared" ref="D8" si="0">+C8-B8</f>
        <v>0.96799999999999986</v>
      </c>
      <c r="E8" s="619" t="str">
        <f t="shared" ref="E8" si="1">+IF(ABS(D8/B8*100)&gt;100,"",D8/B8*100)</f>
        <v/>
      </c>
      <c r="F8" s="24"/>
      <c r="G8" s="588"/>
      <c r="H8" s="588"/>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row>
    <row r="9" spans="1:47" s="20" customFormat="1" ht="14.25" customHeight="1" x14ac:dyDescent="0.25">
      <c r="A9" s="197" t="s">
        <v>68</v>
      </c>
      <c r="B9" s="198"/>
      <c r="C9" s="447"/>
      <c r="D9" s="198"/>
      <c r="E9" s="192"/>
      <c r="F9" s="24"/>
      <c r="G9" s="588"/>
      <c r="H9" s="588"/>
      <c r="I9" s="24"/>
      <c r="J9" s="24"/>
      <c r="K9" s="24"/>
      <c r="L9" s="24"/>
      <c r="M9" s="24"/>
      <c r="N9" s="24"/>
      <c r="O9" s="12"/>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row>
    <row r="10" spans="1:47" s="20" customFormat="1" ht="14.25" customHeight="1" x14ac:dyDescent="0.25">
      <c r="A10" s="202" t="s">
        <v>69</v>
      </c>
      <c r="B10" s="192">
        <v>16.5</v>
      </c>
      <c r="C10" s="450">
        <v>16.5</v>
      </c>
      <c r="D10" s="520"/>
      <c r="E10" s="192"/>
      <c r="F10" s="24"/>
      <c r="G10" s="588"/>
      <c r="H10" s="588"/>
      <c r="I10" s="22"/>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row>
    <row r="11" spans="1:47" s="20" customFormat="1" ht="14.25" customHeight="1" x14ac:dyDescent="0.25">
      <c r="A11" s="181" t="s">
        <v>70</v>
      </c>
      <c r="B11" s="192">
        <v>10.5</v>
      </c>
      <c r="C11" s="450">
        <v>7.5</v>
      </c>
      <c r="D11" s="192">
        <f>+C11-B11</f>
        <v>-3</v>
      </c>
      <c r="E11" s="192">
        <f>+D11/B11*100</f>
        <v>-28.571428571428569</v>
      </c>
      <c r="F11" s="24"/>
      <c r="G11" s="588"/>
      <c r="H11" s="588"/>
      <c r="I11" s="24"/>
      <c r="J11" s="24"/>
      <c r="K11" s="24"/>
    </row>
    <row r="12" spans="1:47" s="20" customFormat="1" ht="14.25" customHeight="1" x14ac:dyDescent="0.25">
      <c r="A12" s="197" t="s">
        <v>467</v>
      </c>
      <c r="B12" s="192"/>
      <c r="C12" s="450"/>
      <c r="D12" s="192"/>
      <c r="E12" s="192"/>
      <c r="F12" s="24"/>
      <c r="G12" s="24"/>
      <c r="H12" s="24"/>
      <c r="I12" s="24"/>
      <c r="J12" s="24"/>
      <c r="K12" s="24"/>
    </row>
    <row r="13" spans="1:47" s="20" customFormat="1" ht="14.25" customHeight="1" x14ac:dyDescent="0.25">
      <c r="A13" s="547" t="s">
        <v>491</v>
      </c>
      <c r="B13" s="192">
        <f>+'ET_Indicatori performance'!B10</f>
        <v>12</v>
      </c>
      <c r="C13" s="450">
        <v>33</v>
      </c>
      <c r="D13" s="192">
        <f t="shared" ref="D13:D14" si="2">+C13-B13</f>
        <v>21</v>
      </c>
      <c r="E13" s="192">
        <f t="shared" ref="E13:E14" si="3">+D13/B13*100</f>
        <v>175</v>
      </c>
      <c r="F13" s="24"/>
      <c r="G13" s="24"/>
      <c r="H13" s="24"/>
      <c r="I13" s="24"/>
      <c r="J13" s="24"/>
      <c r="K13" s="24"/>
    </row>
    <row r="14" spans="1:47" s="20" customFormat="1" ht="14.25" customHeight="1" x14ac:dyDescent="0.25">
      <c r="A14" s="181" t="s">
        <v>488</v>
      </c>
      <c r="B14" s="198">
        <f>+'ET_Indicatori performance'!B13</f>
        <v>1000.3</v>
      </c>
      <c r="C14" s="447">
        <v>1220</v>
      </c>
      <c r="D14" s="198">
        <f t="shared" si="2"/>
        <v>219.70000000000005</v>
      </c>
      <c r="E14" s="192">
        <f t="shared" si="3"/>
        <v>21.963410976706992</v>
      </c>
      <c r="F14" s="24"/>
      <c r="G14" s="24"/>
      <c r="H14" s="24"/>
      <c r="I14" s="24"/>
      <c r="J14" s="24"/>
      <c r="K14" s="24"/>
    </row>
    <row r="15" spans="1:47" s="20" customFormat="1" ht="14.25" customHeight="1" x14ac:dyDescent="0.25">
      <c r="A15" s="197" t="s">
        <v>490</v>
      </c>
      <c r="B15" s="200">
        <v>3526</v>
      </c>
      <c r="C15" s="447">
        <f>SUM(C17:C21)</f>
        <v>3681</v>
      </c>
      <c r="D15" s="200">
        <f>+C15-B15</f>
        <v>155</v>
      </c>
      <c r="E15" s="201">
        <f>+D15/B15*100</f>
        <v>4.3959160521837779</v>
      </c>
      <c r="F15" s="24"/>
      <c r="G15" s="588"/>
      <c r="H15" s="588"/>
      <c r="I15" s="24"/>
      <c r="J15" s="24"/>
      <c r="K15" s="24"/>
    </row>
    <row r="16" spans="1:47" s="20" customFormat="1" ht="14.25" customHeight="1" x14ac:dyDescent="0.3">
      <c r="A16" s="203" t="s">
        <v>71</v>
      </c>
      <c r="B16" s="198"/>
      <c r="C16" s="447"/>
      <c r="D16" s="198"/>
      <c r="E16" s="192"/>
      <c r="F16" s="24"/>
      <c r="G16" s="24"/>
      <c r="H16" s="24"/>
      <c r="I16" s="24"/>
      <c r="J16" s="24"/>
      <c r="K16" s="24"/>
    </row>
    <row r="17" spans="1:11" s="20" customFormat="1" ht="14.25" customHeight="1" x14ac:dyDescent="0.25">
      <c r="A17" s="202" t="s">
        <v>72</v>
      </c>
      <c r="B17" s="198">
        <v>1845</v>
      </c>
      <c r="C17" s="451">
        <v>1911</v>
      </c>
      <c r="D17" s="198">
        <f>+C17-B17</f>
        <v>66</v>
      </c>
      <c r="E17" s="192">
        <f>+D17/B17*100</f>
        <v>3.5772357723577239</v>
      </c>
      <c r="F17" s="24"/>
      <c r="G17" s="588"/>
      <c r="H17" s="588"/>
      <c r="I17" s="24"/>
      <c r="J17" s="24"/>
      <c r="K17" s="24"/>
    </row>
    <row r="18" spans="1:11" s="20" customFormat="1" ht="14.25" customHeight="1" x14ac:dyDescent="0.25">
      <c r="A18" s="202" t="s">
        <v>73</v>
      </c>
      <c r="B18" s="198">
        <v>67</v>
      </c>
      <c r="C18" s="451">
        <v>77</v>
      </c>
      <c r="D18" s="198">
        <f>+C18-B18</f>
        <v>10</v>
      </c>
      <c r="E18" s="192">
        <f>+D18/B18*100</f>
        <v>14.925373134328357</v>
      </c>
      <c r="F18" s="24"/>
      <c r="G18" s="588"/>
      <c r="H18" s="588"/>
      <c r="I18" s="24"/>
      <c r="J18" s="24"/>
      <c r="K18" s="24"/>
    </row>
    <row r="19" spans="1:11" s="20" customFormat="1" ht="14.25" customHeight="1" x14ac:dyDescent="0.25">
      <c r="A19" s="202" t="s">
        <v>74</v>
      </c>
      <c r="B19" s="198">
        <v>70</v>
      </c>
      <c r="C19" s="451">
        <v>71</v>
      </c>
      <c r="D19" s="198">
        <f>+C19-B19</f>
        <v>1</v>
      </c>
      <c r="E19" s="192">
        <f>+D19/B19*100</f>
        <v>1.4285714285714286</v>
      </c>
      <c r="F19" s="24"/>
      <c r="G19" s="588"/>
      <c r="H19" s="588"/>
      <c r="I19" s="24"/>
      <c r="J19" s="24"/>
      <c r="K19" s="24"/>
    </row>
    <row r="20" spans="1:11" s="20" customFormat="1" ht="14.25" customHeight="1" x14ac:dyDescent="0.25">
      <c r="A20" s="202" t="s">
        <v>75</v>
      </c>
      <c r="B20" s="198">
        <v>479</v>
      </c>
      <c r="C20" s="451">
        <v>581</v>
      </c>
      <c r="D20" s="198">
        <f>+C20-B20</f>
        <v>102</v>
      </c>
      <c r="E20" s="192">
        <f>+D20/B20*100</f>
        <v>21.294363256784969</v>
      </c>
      <c r="F20" s="24"/>
      <c r="G20" s="588"/>
      <c r="H20" s="588"/>
      <c r="I20" s="24"/>
      <c r="J20" s="24"/>
      <c r="K20" s="24"/>
    </row>
    <row r="21" spans="1:11" s="20" customFormat="1" ht="14.25" customHeight="1" x14ac:dyDescent="0.25">
      <c r="A21" s="202" t="s">
        <v>76</v>
      </c>
      <c r="B21" s="198">
        <v>1065</v>
      </c>
      <c r="C21" s="451">
        <v>1041</v>
      </c>
      <c r="D21" s="198">
        <f>+C21-B21</f>
        <v>-24</v>
      </c>
      <c r="E21" s="192">
        <f>+D21/B21*100</f>
        <v>-2.2535211267605635</v>
      </c>
      <c r="F21" s="24"/>
      <c r="G21" s="588"/>
      <c r="H21" s="588"/>
      <c r="I21" s="24"/>
      <c r="J21" s="24"/>
      <c r="K21" s="24"/>
    </row>
    <row r="22" spans="1:11" s="20" customFormat="1" ht="14.25" customHeight="1" x14ac:dyDescent="0.25">
      <c r="A22" s="24"/>
      <c r="B22" s="28"/>
      <c r="C22" s="452"/>
      <c r="D22" s="28"/>
      <c r="E22" s="36"/>
      <c r="F22" s="24"/>
      <c r="G22" s="24"/>
      <c r="H22" s="24"/>
      <c r="I22" s="24"/>
      <c r="J22" s="24"/>
      <c r="K22" s="24"/>
    </row>
    <row r="23" spans="1:11" ht="14.25" customHeight="1" x14ac:dyDescent="0.25">
      <c r="C23" s="453"/>
      <c r="D23" s="37"/>
      <c r="E23" s="38"/>
      <c r="F23" s="39"/>
      <c r="G23" s="20"/>
      <c r="H23" s="20"/>
      <c r="I23" s="24"/>
    </row>
    <row r="24" spans="1:11" ht="34.200000000000003" x14ac:dyDescent="0.25">
      <c r="A24" s="1004"/>
      <c r="B24" s="1004"/>
      <c r="C24" s="1004"/>
      <c r="D24" s="1004"/>
      <c r="E24" s="1004"/>
      <c r="F24" s="204" t="s">
        <v>38</v>
      </c>
      <c r="G24" s="456" t="s">
        <v>77</v>
      </c>
    </row>
    <row r="25" spans="1:11" ht="22.8" x14ac:dyDescent="0.25">
      <c r="C25" s="454"/>
      <c r="D25" s="40"/>
      <c r="E25" s="41"/>
      <c r="F25" s="204" t="s">
        <v>39</v>
      </c>
      <c r="G25" s="204" t="s">
        <v>471</v>
      </c>
      <c r="H25" s="42"/>
    </row>
    <row r="26" spans="1:11" ht="58.5" customHeight="1" x14ac:dyDescent="0.25">
      <c r="C26" s="454"/>
      <c r="D26" s="40"/>
      <c r="E26" s="41"/>
      <c r="F26" s="204" t="s">
        <v>41</v>
      </c>
      <c r="G26" s="204" t="s">
        <v>510</v>
      </c>
      <c r="H26" s="42"/>
    </row>
    <row r="27" spans="1:11" ht="12.6" x14ac:dyDescent="0.25">
      <c r="C27" s="454"/>
      <c r="D27" s="40"/>
      <c r="E27" s="41"/>
      <c r="F27" s="204" t="s">
        <v>78</v>
      </c>
      <c r="G27" s="540" t="s">
        <v>489</v>
      </c>
      <c r="H27" s="42"/>
    </row>
    <row r="28" spans="1:11" ht="22.8" x14ac:dyDescent="0.25">
      <c r="B28" s="454"/>
      <c r="C28" s="454"/>
      <c r="D28" s="40"/>
      <c r="E28" s="41"/>
      <c r="F28" s="204" t="s">
        <v>79</v>
      </c>
      <c r="G28" s="540" t="s">
        <v>486</v>
      </c>
      <c r="H28" s="42"/>
    </row>
    <row r="29" spans="1:11" ht="22.8" x14ac:dyDescent="0.25">
      <c r="F29" s="204" t="s">
        <v>80</v>
      </c>
      <c r="G29" s="204" t="s">
        <v>481</v>
      </c>
    </row>
  </sheetData>
  <mergeCells count="2">
    <mergeCell ref="B2:C2"/>
    <mergeCell ref="A24:E24"/>
  </mergeCells>
  <conditionalFormatting sqref="G5:G10">
    <cfRule type="cellIs" dxfId="392" priority="22" operator="notEqual">
      <formula>0</formula>
    </cfRule>
    <cfRule type="cellIs" dxfId="391" priority="23" operator="greaterThan">
      <formula>0</formula>
    </cfRule>
    <cfRule type="cellIs" dxfId="390" priority="24" operator="notEqual">
      <formula>0</formula>
    </cfRule>
  </conditionalFormatting>
  <conditionalFormatting sqref="G11">
    <cfRule type="cellIs" dxfId="389" priority="16" operator="notEqual">
      <formula>0</formula>
    </cfRule>
    <cfRule type="cellIs" dxfId="388" priority="17" operator="greaterThan">
      <formula>0</formula>
    </cfRule>
    <cfRule type="cellIs" dxfId="387" priority="18" operator="notEqual">
      <formula>0</formula>
    </cfRule>
  </conditionalFormatting>
  <conditionalFormatting sqref="G15">
    <cfRule type="cellIs" dxfId="386" priority="13" operator="notEqual">
      <formula>0</formula>
    </cfRule>
    <cfRule type="cellIs" dxfId="385" priority="14" operator="greaterThan">
      <formula>0</formula>
    </cfRule>
    <cfRule type="cellIs" dxfId="384" priority="15" operator="notEqual">
      <formula>0</formula>
    </cfRule>
  </conditionalFormatting>
  <conditionalFormatting sqref="H5:H10">
    <cfRule type="cellIs" dxfId="383" priority="10" operator="notEqual">
      <formula>0</formula>
    </cfRule>
    <cfRule type="cellIs" dxfId="382" priority="11" operator="greaterThan">
      <formula>0</formula>
    </cfRule>
    <cfRule type="cellIs" dxfId="381" priority="12" operator="notEqual">
      <formula>0</formula>
    </cfRule>
  </conditionalFormatting>
  <conditionalFormatting sqref="H11">
    <cfRule type="cellIs" dxfId="380" priority="7" operator="notEqual">
      <formula>0</formula>
    </cfRule>
    <cfRule type="cellIs" dxfId="379" priority="8" operator="greaterThan">
      <formula>0</formula>
    </cfRule>
    <cfRule type="cellIs" dxfId="378" priority="9" operator="notEqual">
      <formula>0</formula>
    </cfRule>
  </conditionalFormatting>
  <conditionalFormatting sqref="H15">
    <cfRule type="cellIs" dxfId="377" priority="4" operator="notEqual">
      <formula>0</formula>
    </cfRule>
    <cfRule type="cellIs" dxfId="376" priority="5" operator="greaterThan">
      <formula>0</formula>
    </cfRule>
    <cfRule type="cellIs" dxfId="375" priority="6" operator="notEqual">
      <formula>0</formula>
    </cfRule>
  </conditionalFormatting>
  <conditionalFormatting sqref="G17:H21">
    <cfRule type="cellIs" dxfId="374" priority="1" operator="notEqual">
      <formula>0</formula>
    </cfRule>
    <cfRule type="cellIs" dxfId="373" priority="2" operator="greaterThan">
      <formula>0</formula>
    </cfRule>
    <cfRule type="cellIs" dxfId="372" priority="3" operator="notEqual">
      <formula>0</formula>
    </cfRule>
  </conditionalFormatting>
  <hyperlinks>
    <hyperlink ref="F1" location="Indice!A1" display="Indice" xr:uid="{00000000-0004-0000-0400-000000000000}"/>
  </hyperlinks>
  <pageMargins left="0.75" right="0.75" top="1" bottom="1" header="0.5" footer="0.5"/>
  <pageSetup orientation="portrait" r:id="rId1"/>
  <headerFooter alignWithMargins="0">
    <oddFooter>&amp;L&amp;1#&amp;"Calibri"&amp;10&amp;K000000Internal</oddFoot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36"/>
  <sheetViews>
    <sheetView showGridLines="0" zoomScale="90" zoomScaleNormal="90" workbookViewId="0">
      <selection activeCell="G1" sqref="G1"/>
    </sheetView>
  </sheetViews>
  <sheetFormatPr defaultColWidth="9.44140625" defaultRowHeight="13.8" outlineLevelRow="1" x14ac:dyDescent="0.25"/>
  <cols>
    <col min="1" max="1" width="57.44140625" style="50" customWidth="1"/>
    <col min="2" max="5" width="9.5546875" style="43" customWidth="1"/>
    <col min="6" max="6" width="3.5546875" style="43" customWidth="1"/>
    <col min="7" max="7" width="87.5546875" style="43" customWidth="1"/>
    <col min="8" max="8" width="11.44140625" style="43" bestFit="1" customWidth="1"/>
    <col min="9" max="11" width="9.44140625" style="43"/>
    <col min="12" max="12" width="58" style="43" customWidth="1"/>
    <col min="13" max="16384" width="9.44140625" style="43"/>
  </cols>
  <sheetData>
    <row r="1" spans="1:15" ht="21" customHeight="1" thickBot="1" x14ac:dyDescent="0.3">
      <c r="A1" s="378" t="s">
        <v>81</v>
      </c>
      <c r="B1" s="411"/>
      <c r="C1" s="381"/>
      <c r="D1" s="382"/>
      <c r="E1" s="378"/>
      <c r="G1" s="212" t="s">
        <v>37</v>
      </c>
    </row>
    <row r="2" spans="1:15" ht="14.25" customHeight="1" x14ac:dyDescent="0.25">
      <c r="A2" s="21"/>
      <c r="B2" s="1005" t="s">
        <v>29</v>
      </c>
      <c r="C2" s="1005"/>
      <c r="D2" s="21"/>
      <c r="E2" s="21"/>
      <c r="H2" s="587"/>
      <c r="I2" s="587"/>
    </row>
    <row r="3" spans="1:15" ht="14.25" customHeight="1" x14ac:dyDescent="0.25">
      <c r="A3" s="190" t="s">
        <v>30</v>
      </c>
      <c r="B3" s="612">
        <v>2022</v>
      </c>
      <c r="C3" s="613">
        <v>2023</v>
      </c>
      <c r="D3" s="630" t="s">
        <v>31</v>
      </c>
      <c r="E3" s="630" t="s">
        <v>32</v>
      </c>
      <c r="H3" s="605"/>
      <c r="I3" s="24"/>
    </row>
    <row r="4" spans="1:15" s="465" customFormat="1" ht="14.25" customHeight="1" x14ac:dyDescent="0.3">
      <c r="A4" s="462" t="s">
        <v>82</v>
      </c>
      <c r="B4" s="463">
        <v>1076</v>
      </c>
      <c r="C4" s="464">
        <v>1239</v>
      </c>
      <c r="D4" s="468">
        <f>+C4-B4</f>
        <v>163</v>
      </c>
      <c r="E4" s="469">
        <f>+D4/B4*100</f>
        <v>15.148698884758364</v>
      </c>
      <c r="G4" s="466"/>
      <c r="H4" s="588"/>
      <c r="I4" s="588"/>
      <c r="J4" s="136"/>
    </row>
    <row r="5" spans="1:15" s="465" customFormat="1" ht="14.25" customHeight="1" x14ac:dyDescent="0.3">
      <c r="A5" s="462" t="s">
        <v>83</v>
      </c>
      <c r="B5" s="463">
        <v>64</v>
      </c>
      <c r="C5" s="464">
        <v>87</v>
      </c>
      <c r="D5" s="468">
        <f t="shared" ref="D5:D8" si="0">+C5-B5</f>
        <v>23</v>
      </c>
      <c r="E5" s="469">
        <f t="shared" ref="E5:E8" si="1">+D5/B5*100</f>
        <v>35.9375</v>
      </c>
      <c r="G5" s="466"/>
      <c r="H5" s="588"/>
      <c r="I5" s="588"/>
      <c r="J5" s="136"/>
    </row>
    <row r="6" spans="1:15" s="465" customFormat="1" ht="14.25" customHeight="1" x14ac:dyDescent="0.3">
      <c r="A6" s="462" t="s">
        <v>84</v>
      </c>
      <c r="B6" s="463">
        <v>1140</v>
      </c>
      <c r="C6" s="464">
        <f>+C4+C5</f>
        <v>1326</v>
      </c>
      <c r="D6" s="468">
        <f t="shared" si="0"/>
        <v>186</v>
      </c>
      <c r="E6" s="469">
        <f t="shared" si="1"/>
        <v>16.315789473684212</v>
      </c>
      <c r="G6" s="466"/>
      <c r="H6" s="588"/>
      <c r="I6" s="588"/>
      <c r="J6" s="136"/>
    </row>
    <row r="7" spans="1:15" s="470" customFormat="1" ht="14.25" customHeight="1" x14ac:dyDescent="0.25">
      <c r="A7" s="462" t="s">
        <v>494</v>
      </c>
      <c r="B7" s="463">
        <v>923</v>
      </c>
      <c r="C7" s="464">
        <v>944</v>
      </c>
      <c r="D7" s="468">
        <f t="shared" si="0"/>
        <v>21</v>
      </c>
      <c r="E7" s="469">
        <f t="shared" si="1"/>
        <v>2.2751895991332609</v>
      </c>
      <c r="G7" s="471"/>
      <c r="H7" s="588"/>
      <c r="I7" s="588"/>
      <c r="J7" s="44"/>
    </row>
    <row r="8" spans="1:15" s="470" customFormat="1" ht="14.25" customHeight="1" x14ac:dyDescent="0.25">
      <c r="A8" s="462" t="s">
        <v>14</v>
      </c>
      <c r="B8" s="467">
        <v>345</v>
      </c>
      <c r="C8" s="464">
        <v>362</v>
      </c>
      <c r="D8" s="468">
        <f t="shared" si="0"/>
        <v>17</v>
      </c>
      <c r="E8" s="469">
        <f t="shared" si="1"/>
        <v>4.9275362318840585</v>
      </c>
      <c r="G8" s="471"/>
      <c r="H8" s="588"/>
      <c r="I8" s="588"/>
      <c r="J8" s="44"/>
    </row>
    <row r="9" spans="1:15" s="470" customFormat="1" ht="14.25" customHeight="1" x14ac:dyDescent="0.25">
      <c r="A9" s="462" t="s">
        <v>496</v>
      </c>
      <c r="B9" s="463">
        <v>578</v>
      </c>
      <c r="C9" s="464">
        <f>+C7-C8</f>
        <v>582</v>
      </c>
      <c r="D9" s="468">
        <f>+C9-B9</f>
        <v>4</v>
      </c>
      <c r="E9" s="469">
        <f>+D9/B9*100</f>
        <v>0.69204152249134954</v>
      </c>
      <c r="H9" s="588"/>
      <c r="I9" s="588"/>
    </row>
    <row r="10" spans="1:15" ht="14.25" customHeight="1" x14ac:dyDescent="0.25">
      <c r="A10" s="213" t="s">
        <v>46</v>
      </c>
      <c r="B10" s="217">
        <v>430</v>
      </c>
      <c r="C10" s="230">
        <f>+C11+C12</f>
        <v>466</v>
      </c>
      <c r="D10" s="237">
        <f t="shared" ref="D10:D17" si="2">+C10-B10</f>
        <v>36</v>
      </c>
      <c r="E10" s="215">
        <f t="shared" ref="E10:E13" si="3">+D10/B10*100</f>
        <v>8.3720930232558146</v>
      </c>
      <c r="H10" s="588"/>
      <c r="I10" s="588"/>
    </row>
    <row r="11" spans="1:15" ht="14.25" customHeight="1" x14ac:dyDescent="0.3">
      <c r="A11" s="216" t="s">
        <v>507</v>
      </c>
      <c r="B11" s="231">
        <v>50</v>
      </c>
      <c r="C11" s="238">
        <f>+'Trasp_Investimenti tecnici'!F4</f>
        <v>89</v>
      </c>
      <c r="D11" s="233">
        <f t="shared" si="2"/>
        <v>39</v>
      </c>
      <c r="E11" s="234">
        <f t="shared" si="3"/>
        <v>78</v>
      </c>
      <c r="H11" s="24"/>
      <c r="I11" s="24"/>
      <c r="O11" s="5"/>
    </row>
    <row r="12" spans="1:15" ht="14.25" customHeight="1" x14ac:dyDescent="0.3">
      <c r="A12" s="216" t="s">
        <v>508</v>
      </c>
      <c r="B12" s="239">
        <v>380</v>
      </c>
      <c r="C12" s="238">
        <f>+'Trasp_Investimenti tecnici'!F5</f>
        <v>377</v>
      </c>
      <c r="D12" s="233">
        <f t="shared" si="2"/>
        <v>-3</v>
      </c>
      <c r="E12" s="234">
        <f t="shared" si="3"/>
        <v>-0.78947368421052633</v>
      </c>
      <c r="H12" s="24"/>
      <c r="I12" s="24"/>
    </row>
    <row r="13" spans="1:15" ht="14.25" customHeight="1" x14ac:dyDescent="0.25">
      <c r="A13" s="213" t="s">
        <v>509</v>
      </c>
      <c r="B13" s="631">
        <f>+'Principali dati operativi'!B5</f>
        <v>39.139999999999993</v>
      </c>
      <c r="C13" s="448">
        <f>+Trasp_Import!C16</f>
        <v>33.690000000000005</v>
      </c>
      <c r="D13" s="214">
        <f>+C13-B13</f>
        <v>-5.4499999999999886</v>
      </c>
      <c r="E13" s="215">
        <f t="shared" si="3"/>
        <v>-13.924374041900842</v>
      </c>
      <c r="G13" s="472"/>
      <c r="H13" s="597"/>
      <c r="I13" s="598"/>
    </row>
    <row r="14" spans="1:15" ht="14.25" customHeight="1" x14ac:dyDescent="0.25">
      <c r="A14" s="213" t="s">
        <v>86</v>
      </c>
      <c r="B14" s="240">
        <v>32763</v>
      </c>
      <c r="C14" s="236">
        <f>+C15+C16</f>
        <v>32873</v>
      </c>
      <c r="D14" s="237">
        <f t="shared" si="2"/>
        <v>110</v>
      </c>
      <c r="E14" s="215">
        <f>+D14/B14*100</f>
        <v>0.33574458993376677</v>
      </c>
      <c r="H14" s="588"/>
      <c r="I14" s="588"/>
      <c r="L14" s="45"/>
    </row>
    <row r="15" spans="1:15" ht="14.25" customHeight="1" x14ac:dyDescent="0.3">
      <c r="A15" s="241" t="s">
        <v>87</v>
      </c>
      <c r="B15" s="231">
        <v>9668</v>
      </c>
      <c r="C15" s="232">
        <v>9773</v>
      </c>
      <c r="D15" s="233">
        <f>+C15-B15</f>
        <v>105</v>
      </c>
      <c r="E15" s="234">
        <f>+D15/B15*100</f>
        <v>1.0860570955730244</v>
      </c>
      <c r="H15" s="24"/>
      <c r="I15" s="24"/>
    </row>
    <row r="16" spans="1:15" ht="14.25" customHeight="1" x14ac:dyDescent="0.3">
      <c r="A16" s="241" t="s">
        <v>88</v>
      </c>
      <c r="B16" s="231">
        <v>23095</v>
      </c>
      <c r="C16" s="232">
        <v>23100</v>
      </c>
      <c r="D16" s="233">
        <f t="shared" si="2"/>
        <v>5</v>
      </c>
      <c r="E16" s="234">
        <f>+D16/B16*100</f>
        <v>2.1649707728945658E-2</v>
      </c>
      <c r="H16" s="588"/>
      <c r="I16" s="588"/>
    </row>
    <row r="17" spans="1:9" ht="14.25" customHeight="1" x14ac:dyDescent="0.25">
      <c r="A17" s="213" t="s">
        <v>89</v>
      </c>
      <c r="B17" s="235">
        <v>1845</v>
      </c>
      <c r="C17" s="236">
        <f>+'Principali dati operativi'!C17</f>
        <v>1911</v>
      </c>
      <c r="D17" s="237">
        <f t="shared" si="2"/>
        <v>66</v>
      </c>
      <c r="E17" s="215">
        <f>+D17/B17*100</f>
        <v>3.5772357723577239</v>
      </c>
      <c r="H17" s="588"/>
      <c r="I17" s="588"/>
    </row>
    <row r="18" spans="1:9" ht="9" customHeight="1" x14ac:dyDescent="0.25">
      <c r="A18" s="46"/>
      <c r="B18" s="4"/>
      <c r="C18" s="4"/>
      <c r="D18" s="4"/>
      <c r="E18" s="4"/>
      <c r="H18" s="588"/>
      <c r="I18" s="588"/>
    </row>
    <row r="19" spans="1:9" ht="12.75" customHeight="1" x14ac:dyDescent="0.25">
      <c r="B19" s="47"/>
      <c r="C19" s="47"/>
      <c r="D19" s="47"/>
      <c r="E19" s="47"/>
      <c r="F19" s="48"/>
      <c r="G19" s="48"/>
      <c r="H19" s="588"/>
      <c r="I19" s="588"/>
    </row>
    <row r="20" spans="1:9" x14ac:dyDescent="0.25">
      <c r="F20" s="158" t="s">
        <v>60</v>
      </c>
      <c r="G20" s="488" t="s">
        <v>495</v>
      </c>
      <c r="H20" s="588"/>
      <c r="I20" s="588"/>
    </row>
    <row r="21" spans="1:9" x14ac:dyDescent="0.25">
      <c r="F21" s="158" t="s">
        <v>38</v>
      </c>
      <c r="G21" s="488" t="s">
        <v>90</v>
      </c>
      <c r="H21" s="588"/>
      <c r="I21" s="588"/>
    </row>
    <row r="22" spans="1:9" ht="22.8" x14ac:dyDescent="0.25">
      <c r="C22" s="512"/>
      <c r="F22" s="158" t="s">
        <v>39</v>
      </c>
      <c r="G22" s="488" t="s">
        <v>483</v>
      </c>
      <c r="H22" s="24"/>
      <c r="I22" s="24"/>
    </row>
    <row r="23" spans="1:9" ht="34.200000000000003" x14ac:dyDescent="0.25">
      <c r="A23" s="49"/>
      <c r="B23" s="49"/>
      <c r="C23" s="18"/>
      <c r="D23" s="49"/>
      <c r="E23" s="49"/>
      <c r="F23" s="158" t="s">
        <v>41</v>
      </c>
      <c r="G23" s="204" t="s">
        <v>498</v>
      </c>
      <c r="H23" s="20"/>
      <c r="I23" s="20"/>
    </row>
    <row r="24" spans="1:9" ht="44.25" customHeight="1" x14ac:dyDescent="0.25">
      <c r="A24" s="683"/>
      <c r="B24" s="684"/>
      <c r="C24" s="684"/>
      <c r="D24" s="684"/>
      <c r="E24" s="684"/>
      <c r="F24" s="158"/>
      <c r="G24" s="204"/>
    </row>
    <row r="25" spans="1:9" x14ac:dyDescent="0.25">
      <c r="A25" s="685"/>
      <c r="B25" s="686"/>
      <c r="C25" s="686"/>
      <c r="D25" s="687"/>
      <c r="E25" s="688"/>
      <c r="F25" s="51"/>
      <c r="G25" s="477"/>
    </row>
    <row r="26" spans="1:9" x14ac:dyDescent="0.25">
      <c r="A26" s="685"/>
      <c r="B26" s="686"/>
      <c r="C26" s="686"/>
      <c r="D26" s="687"/>
      <c r="E26" s="688"/>
    </row>
    <row r="27" spans="1:9" x14ac:dyDescent="0.25">
      <c r="A27" s="678"/>
      <c r="B27" s="679"/>
      <c r="C27" s="680"/>
      <c r="D27" s="681"/>
      <c r="E27" s="682"/>
    </row>
    <row r="28" spans="1:9" x14ac:dyDescent="0.25">
      <c r="A28" s="685"/>
      <c r="B28" s="686"/>
      <c r="C28" s="686"/>
      <c r="D28" s="686"/>
      <c r="E28" s="688"/>
    </row>
    <row r="29" spans="1:9" x14ac:dyDescent="0.25">
      <c r="A29" s="678"/>
      <c r="B29" s="679"/>
      <c r="C29" s="680"/>
      <c r="D29" s="681"/>
      <c r="E29" s="682"/>
    </row>
    <row r="30" spans="1:9" x14ac:dyDescent="0.25">
      <c r="A30" s="678"/>
      <c r="B30" s="679"/>
      <c r="C30" s="680"/>
      <c r="D30" s="681"/>
      <c r="E30" s="682"/>
    </row>
    <row r="31" spans="1:9" hidden="1" outlineLevel="1" x14ac:dyDescent="0.25"/>
    <row r="32" spans="1:9" hidden="1" outlineLevel="1" x14ac:dyDescent="0.25">
      <c r="A32" s="423" t="s">
        <v>43</v>
      </c>
      <c r="B32" s="247">
        <v>69</v>
      </c>
      <c r="C32" s="257"/>
      <c r="D32" s="249">
        <f t="shared" ref="D32" si="4">+C32-B32</f>
        <v>-69</v>
      </c>
      <c r="E32" s="246">
        <f>+D32/B32*100</f>
        <v>-100</v>
      </c>
    </row>
    <row r="33" spans="1:5" hidden="1" outlineLevel="1" x14ac:dyDescent="0.25">
      <c r="A33" s="495" t="s">
        <v>44</v>
      </c>
      <c r="B33" s="496">
        <v>-64</v>
      </c>
      <c r="C33" s="254"/>
      <c r="D33" s="255">
        <f t="shared" ref="D33" si="5">+C33-B33</f>
        <v>64</v>
      </c>
      <c r="E33" s="497">
        <f>+D33/B33*100</f>
        <v>-100</v>
      </c>
    </row>
    <row r="34" spans="1:5" hidden="1" outlineLevel="1" x14ac:dyDescent="0.25">
      <c r="A34" s="568" t="s">
        <v>45</v>
      </c>
      <c r="B34" s="463">
        <v>5</v>
      </c>
      <c r="C34" s="464">
        <f t="shared" ref="C34:D34" si="6">+C32+C33</f>
        <v>0</v>
      </c>
      <c r="D34" s="468">
        <f t="shared" si="6"/>
        <v>-5</v>
      </c>
      <c r="E34" s="469"/>
    </row>
    <row r="35" spans="1:5" hidden="1" outlineLevel="1" x14ac:dyDescent="0.25"/>
    <row r="36" spans="1:5" collapsed="1" x14ac:dyDescent="0.25"/>
  </sheetData>
  <mergeCells count="1">
    <mergeCell ref="B2:C2"/>
  </mergeCells>
  <conditionalFormatting sqref="H4:H9">
    <cfRule type="cellIs" dxfId="371" priority="19" operator="notEqual">
      <formula>0</formula>
    </cfRule>
    <cfRule type="cellIs" dxfId="370" priority="20" operator="greaterThan">
      <formula>0</formula>
    </cfRule>
    <cfRule type="cellIs" dxfId="369" priority="21" operator="notEqual">
      <formula>0</formula>
    </cfRule>
  </conditionalFormatting>
  <conditionalFormatting sqref="H10">
    <cfRule type="cellIs" dxfId="368" priority="16" operator="notEqual">
      <formula>0</formula>
    </cfRule>
    <cfRule type="cellIs" dxfId="367" priority="17" operator="greaterThan">
      <formula>0</formula>
    </cfRule>
    <cfRule type="cellIs" dxfId="366" priority="18" operator="notEqual">
      <formula>0</formula>
    </cfRule>
  </conditionalFormatting>
  <conditionalFormatting sqref="H14">
    <cfRule type="cellIs" dxfId="365" priority="13" operator="notEqual">
      <formula>0</formula>
    </cfRule>
    <cfRule type="cellIs" dxfId="364" priority="14" operator="greaterThan">
      <formula>0</formula>
    </cfRule>
    <cfRule type="cellIs" dxfId="363" priority="15" operator="notEqual">
      <formula>0</formula>
    </cfRule>
  </conditionalFormatting>
  <conditionalFormatting sqref="I4:I9">
    <cfRule type="cellIs" dxfId="362" priority="10" operator="notEqual">
      <formula>0</formula>
    </cfRule>
    <cfRule type="cellIs" dxfId="361" priority="11" operator="greaterThan">
      <formula>0</formula>
    </cfRule>
    <cfRule type="cellIs" dxfId="360" priority="12" operator="notEqual">
      <formula>0</formula>
    </cfRule>
  </conditionalFormatting>
  <conditionalFormatting sqref="I10">
    <cfRule type="cellIs" dxfId="359" priority="7" operator="notEqual">
      <formula>0</formula>
    </cfRule>
    <cfRule type="cellIs" dxfId="358" priority="8" operator="greaterThan">
      <formula>0</formula>
    </cfRule>
    <cfRule type="cellIs" dxfId="357" priority="9" operator="notEqual">
      <formula>0</formula>
    </cfRule>
  </conditionalFormatting>
  <conditionalFormatting sqref="I14">
    <cfRule type="cellIs" dxfId="356" priority="4" operator="notEqual">
      <formula>0</formula>
    </cfRule>
    <cfRule type="cellIs" dxfId="355" priority="5" operator="greaterThan">
      <formula>0</formula>
    </cfRule>
    <cfRule type="cellIs" dxfId="354" priority="6" operator="notEqual">
      <formula>0</formula>
    </cfRule>
  </conditionalFormatting>
  <conditionalFormatting sqref="H16:I21">
    <cfRule type="cellIs" dxfId="353" priority="1" operator="notEqual">
      <formula>0</formula>
    </cfRule>
    <cfRule type="cellIs" dxfId="352" priority="2" operator="greaterThan">
      <formula>0</formula>
    </cfRule>
    <cfRule type="cellIs" dxfId="351" priority="3" operator="notEqual">
      <formula>0</formula>
    </cfRule>
  </conditionalFormatting>
  <hyperlinks>
    <hyperlink ref="G1" location="Indice!A1" display="Indice" xr:uid="{00000000-0004-0000-0700-000000000000}"/>
  </hyperlinks>
  <pageMargins left="0.75" right="0.75" top="1" bottom="1" header="0.5" footer="0.5"/>
  <pageSetup paperSize="9" orientation="portrait" r:id="rId1"/>
  <headerFooter alignWithMargins="0">
    <oddFooter>&amp;L&amp;1#&amp;"Calibri"&amp;10&amp;K000000Internal</oddFoot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9"/>
  <sheetViews>
    <sheetView showGridLines="0" zoomScale="80" zoomScaleNormal="80" workbookViewId="0">
      <selection activeCell="J1" sqref="J1"/>
    </sheetView>
  </sheetViews>
  <sheetFormatPr defaultColWidth="9.44140625" defaultRowHeight="11.4" x14ac:dyDescent="0.25"/>
  <cols>
    <col min="1" max="1" width="24" style="53" customWidth="1"/>
    <col min="2" max="2" width="17.44140625" style="4" customWidth="1"/>
    <col min="3" max="3" width="2.5546875" style="4" customWidth="1"/>
    <col min="4" max="4" width="12.44140625" style="53" bestFit="1" customWidth="1"/>
    <col min="5" max="5" width="3" style="53" customWidth="1"/>
    <col min="6" max="6" width="12.44140625" style="53" bestFit="1" customWidth="1"/>
    <col min="7" max="7" width="11.5546875" style="52" bestFit="1" customWidth="1"/>
    <col min="8" max="8" width="10" style="52" customWidth="1"/>
    <col min="9" max="9" width="3.5546875" style="4" customWidth="1"/>
    <col min="10" max="10" width="87.77734375" style="4" customWidth="1"/>
    <col min="11" max="11" width="9.44140625" style="4"/>
    <col min="12" max="12" width="19.5546875" style="4" bestFit="1" customWidth="1"/>
    <col min="13" max="16384" width="9.44140625" style="4"/>
  </cols>
  <sheetData>
    <row r="1" spans="1:14" ht="18" customHeight="1" thickBot="1" x14ac:dyDescent="0.3">
      <c r="A1" s="378" t="s">
        <v>46</v>
      </c>
      <c r="B1" s="380"/>
      <c r="C1" s="380"/>
      <c r="D1" s="380"/>
      <c r="E1" s="380"/>
      <c r="F1" s="380"/>
      <c r="J1" s="25" t="s">
        <v>37</v>
      </c>
    </row>
    <row r="2" spans="1:14" ht="14.25" customHeight="1" x14ac:dyDescent="0.25">
      <c r="A2" s="644" t="s">
        <v>30</v>
      </c>
      <c r="B2" s="1006"/>
      <c r="C2" s="635"/>
      <c r="D2" s="637" t="s">
        <v>29</v>
      </c>
      <c r="E2" s="638"/>
      <c r="F2" s="637" t="s">
        <v>29</v>
      </c>
      <c r="G2" s="508"/>
      <c r="H2" s="508"/>
    </row>
    <row r="3" spans="1:14" ht="14.25" customHeight="1" x14ac:dyDescent="0.25">
      <c r="A3" s="643" t="s">
        <v>96</v>
      </c>
      <c r="B3" s="1007"/>
      <c r="C3" s="636"/>
      <c r="D3" s="210">
        <v>2022</v>
      </c>
      <c r="E3" s="639"/>
      <c r="F3" s="211">
        <v>2023</v>
      </c>
      <c r="G3" s="259" t="s">
        <v>31</v>
      </c>
      <c r="H3" s="259" t="s">
        <v>32</v>
      </c>
      <c r="K3" s="587"/>
      <c r="L3" s="587"/>
    </row>
    <row r="4" spans="1:14" ht="15" customHeight="1" x14ac:dyDescent="0.25">
      <c r="A4" s="659" t="s">
        <v>506</v>
      </c>
      <c r="B4" s="660"/>
      <c r="C4" s="634"/>
      <c r="D4" s="653">
        <v>50</v>
      </c>
      <c r="E4" s="653"/>
      <c r="F4" s="654">
        <v>89</v>
      </c>
      <c r="G4" s="510">
        <f>+F4-D4</f>
        <v>39</v>
      </c>
      <c r="H4" s="511">
        <f>+G4/D4*100</f>
        <v>78</v>
      </c>
    </row>
    <row r="5" spans="1:14" ht="14.25" customHeight="1" x14ac:dyDescent="0.25">
      <c r="A5" s="223" t="s">
        <v>97</v>
      </c>
      <c r="B5" s="655"/>
      <c r="C5" s="244"/>
      <c r="D5" s="655">
        <v>380</v>
      </c>
      <c r="E5" s="655"/>
      <c r="F5" s="656">
        <v>377</v>
      </c>
      <c r="G5" s="510">
        <f>+F5-D5</f>
        <v>-3</v>
      </c>
      <c r="H5" s="509">
        <f t="shared" ref="H5:H6" si="0">+G5/D5*100</f>
        <v>-0.78947368421052633</v>
      </c>
    </row>
    <row r="6" spans="1:14" ht="14.25" customHeight="1" x14ac:dyDescent="0.25">
      <c r="A6" s="661"/>
      <c r="B6" s="657"/>
      <c r="C6" s="242"/>
      <c r="D6" s="657">
        <f>+D4+D5</f>
        <v>430</v>
      </c>
      <c r="E6" s="657"/>
      <c r="F6" s="658">
        <f>+F4+F5</f>
        <v>466</v>
      </c>
      <c r="G6" s="651">
        <f>+F6-D6</f>
        <v>36</v>
      </c>
      <c r="H6" s="652">
        <f t="shared" si="0"/>
        <v>8.3720930232558146</v>
      </c>
      <c r="K6" s="588"/>
      <c r="L6" s="588"/>
    </row>
    <row r="7" spans="1:14" ht="12.6" x14ac:dyDescent="0.25">
      <c r="N7" s="5"/>
    </row>
    <row r="8" spans="1:14" ht="14.25" customHeight="1" x14ac:dyDescent="0.25">
      <c r="A8" s="478"/>
      <c r="B8" s="478"/>
      <c r="C8" s="478"/>
      <c r="D8" s="640"/>
      <c r="E8" s="640"/>
      <c r="F8" s="640"/>
      <c r="G8" s="158"/>
      <c r="H8" s="167"/>
      <c r="L8" s="52"/>
    </row>
    <row r="9" spans="1:14" ht="34.200000000000003" x14ac:dyDescent="0.25">
      <c r="G9" s="4"/>
      <c r="H9" s="4"/>
      <c r="I9" s="158" t="s">
        <v>60</v>
      </c>
      <c r="J9" s="488" t="s">
        <v>511</v>
      </c>
    </row>
    <row r="10" spans="1:14" x14ac:dyDescent="0.25">
      <c r="G10" s="158"/>
    </row>
    <row r="11" spans="1:14" x14ac:dyDescent="0.25">
      <c r="H11" s="20"/>
      <c r="I11" s="20"/>
    </row>
    <row r="13" spans="1:14" ht="9" customHeight="1" x14ac:dyDescent="0.25">
      <c r="B13" s="54"/>
      <c r="C13" s="54"/>
      <c r="D13" s="641"/>
      <c r="E13" s="641"/>
      <c r="F13" s="641"/>
    </row>
    <row r="14" spans="1:14" ht="12.75" customHeight="1" x14ac:dyDescent="0.25"/>
    <row r="19" spans="4:6" ht="12.6" x14ac:dyDescent="0.25">
      <c r="D19" s="642"/>
      <c r="E19" s="642"/>
      <c r="F19" s="642"/>
    </row>
  </sheetData>
  <mergeCells count="1">
    <mergeCell ref="B2:B3"/>
  </mergeCells>
  <conditionalFormatting sqref="K6">
    <cfRule type="cellIs" dxfId="350" priority="4" operator="notEqual">
      <formula>0</formula>
    </cfRule>
    <cfRule type="cellIs" dxfId="349" priority="5" operator="greaterThan">
      <formula>0</formula>
    </cfRule>
    <cfRule type="cellIs" dxfId="348" priority="6" operator="notEqual">
      <formula>0</formula>
    </cfRule>
  </conditionalFormatting>
  <conditionalFormatting sqref="L6">
    <cfRule type="cellIs" dxfId="347" priority="1" operator="notEqual">
      <formula>0</formula>
    </cfRule>
    <cfRule type="cellIs" dxfId="346" priority="2" operator="greaterThan">
      <formula>0</formula>
    </cfRule>
    <cfRule type="cellIs" dxfId="345" priority="3" operator="notEqual">
      <formula>0</formula>
    </cfRule>
  </conditionalFormatting>
  <hyperlinks>
    <hyperlink ref="J1" location="Indice!A1" display="Indice" xr:uid="{00000000-0004-0000-0800-000000000000}"/>
  </hyperlinks>
  <pageMargins left="0.75" right="0.75" top="1" bottom="1" header="0.5" footer="0.5"/>
  <pageSetup orientation="portrait" r:id="rId1"/>
  <headerFooter alignWithMargins="0">
    <oddFooter>&amp;L&amp;1#&amp;"Calibri"&amp;10&amp;K000000Internal</oddFoot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20"/>
  <sheetViews>
    <sheetView showGridLines="0" zoomScale="80" zoomScaleNormal="80" workbookViewId="0">
      <selection activeCell="G1" sqref="G1"/>
    </sheetView>
  </sheetViews>
  <sheetFormatPr defaultColWidth="9.44140625" defaultRowHeight="11.4" x14ac:dyDescent="0.25"/>
  <cols>
    <col min="1" max="1" width="54.5546875" style="4" customWidth="1"/>
    <col min="2" max="5" width="9.5546875" style="4" customWidth="1"/>
    <col min="6" max="6" width="4.44140625" style="4" customWidth="1"/>
    <col min="7" max="7" width="87.5546875" style="4" customWidth="1"/>
    <col min="8" max="16384" width="9.44140625" style="4"/>
  </cols>
  <sheetData>
    <row r="1" spans="1:15" ht="17.25" customHeight="1" thickBot="1" x14ac:dyDescent="0.3">
      <c r="A1" s="378" t="s">
        <v>98</v>
      </c>
      <c r="B1" s="380"/>
      <c r="C1" s="381"/>
      <c r="D1" s="383"/>
      <c r="E1" s="383"/>
      <c r="G1" s="25" t="s">
        <v>37</v>
      </c>
    </row>
    <row r="2" spans="1:15" ht="12" customHeight="1" x14ac:dyDescent="0.25">
      <c r="A2" s="196"/>
      <c r="B2" s="1008" t="s">
        <v>29</v>
      </c>
      <c r="C2" s="1008"/>
      <c r="D2" s="207"/>
      <c r="E2" s="207"/>
      <c r="F2" s="218"/>
      <c r="G2" s="218"/>
    </row>
    <row r="3" spans="1:15" ht="12" customHeight="1" x14ac:dyDescent="0.25">
      <c r="A3" s="190" t="s">
        <v>99</v>
      </c>
      <c r="B3" s="210">
        <v>2022</v>
      </c>
      <c r="C3" s="211">
        <v>2023</v>
      </c>
      <c r="D3" s="155" t="s">
        <v>31</v>
      </c>
      <c r="E3" s="155" t="s">
        <v>32</v>
      </c>
      <c r="F3" s="218"/>
      <c r="G3" s="218"/>
      <c r="H3" s="587"/>
      <c r="I3" s="587"/>
    </row>
    <row r="4" spans="1:15" x14ac:dyDescent="0.25">
      <c r="A4" s="219" t="s">
        <v>100</v>
      </c>
      <c r="B4" s="220">
        <v>1.53</v>
      </c>
      <c r="C4" s="221">
        <v>1.42</v>
      </c>
      <c r="D4" s="220">
        <f t="shared" ref="D4:D5" si="0">+C4-B4</f>
        <v>-0.1100000000000001</v>
      </c>
      <c r="E4" s="222">
        <f t="shared" ref="E4:E5" si="1">+D4/B4*100</f>
        <v>-7.1895424836601372</v>
      </c>
      <c r="F4" s="218"/>
      <c r="G4" s="218"/>
      <c r="H4" s="23"/>
      <c r="I4" s="24"/>
    </row>
    <row r="5" spans="1:15" x14ac:dyDescent="0.25">
      <c r="A5" s="219" t="s">
        <v>101</v>
      </c>
      <c r="B5" s="220">
        <f>SUM(B6:B15)</f>
        <v>37.609999999999992</v>
      </c>
      <c r="C5" s="221">
        <f>SUM(C6:C15)</f>
        <v>32.270000000000003</v>
      </c>
      <c r="D5" s="220">
        <f t="shared" si="0"/>
        <v>-5.3399999999999892</v>
      </c>
      <c r="E5" s="222">
        <f t="shared" si="1"/>
        <v>-14.198351502260012</v>
      </c>
      <c r="F5" s="218"/>
      <c r="G5" s="218"/>
      <c r="H5" s="588"/>
      <c r="I5" s="588"/>
    </row>
    <row r="6" spans="1:15" x14ac:dyDescent="0.25">
      <c r="A6" s="223" t="s">
        <v>102</v>
      </c>
      <c r="B6" s="224">
        <v>11.53</v>
      </c>
      <c r="C6" s="221">
        <v>11.38</v>
      </c>
      <c r="D6" s="224">
        <f t="shared" ref="D6:D16" si="2">+C6-B6</f>
        <v>-0.14999999999999858</v>
      </c>
      <c r="E6" s="225">
        <f t="shared" ref="E6:E11" si="3">+D6/B6*100</f>
        <v>-1.3009540329574898</v>
      </c>
      <c r="F6" s="218"/>
      <c r="G6" s="218"/>
      <c r="H6" s="588"/>
      <c r="I6" s="588"/>
    </row>
    <row r="7" spans="1:15" x14ac:dyDescent="0.25">
      <c r="A7" s="223" t="s">
        <v>104</v>
      </c>
      <c r="B7" s="224">
        <v>5.03</v>
      </c>
      <c r="C7" s="221">
        <v>4.9000000000000004</v>
      </c>
      <c r="D7" s="224">
        <f t="shared" si="2"/>
        <v>-0.12999999999999989</v>
      </c>
      <c r="E7" s="225">
        <f t="shared" si="3"/>
        <v>-2.5844930417495005</v>
      </c>
      <c r="F7" s="218"/>
      <c r="G7" s="218"/>
      <c r="H7" s="588"/>
      <c r="I7" s="588"/>
    </row>
    <row r="8" spans="1:15" x14ac:dyDescent="0.25">
      <c r="A8" s="223" t="s">
        <v>106</v>
      </c>
      <c r="B8" s="224">
        <v>3.78</v>
      </c>
      <c r="C8" s="221">
        <v>4.32</v>
      </c>
      <c r="D8" s="224">
        <f t="shared" si="2"/>
        <v>0.54000000000000048</v>
      </c>
      <c r="E8" s="225">
        <f t="shared" si="3"/>
        <v>14.285714285714299</v>
      </c>
      <c r="F8" s="218"/>
      <c r="G8" s="218"/>
      <c r="H8" s="588"/>
      <c r="I8" s="588"/>
    </row>
    <row r="9" spans="1:15" x14ac:dyDescent="0.25">
      <c r="A9" s="223" t="s">
        <v>105</v>
      </c>
      <c r="B9" s="224">
        <v>4.2699999999999996</v>
      </c>
      <c r="C9" s="221">
        <v>4.28</v>
      </c>
      <c r="D9" s="224">
        <f t="shared" si="2"/>
        <v>1.0000000000000675E-2</v>
      </c>
      <c r="E9" s="225">
        <f t="shared" si="3"/>
        <v>0.23419203747074183</v>
      </c>
      <c r="F9" s="218"/>
      <c r="G9" s="218"/>
      <c r="H9" s="588"/>
      <c r="I9" s="588"/>
    </row>
    <row r="10" spans="1:15" ht="12.6" x14ac:dyDescent="0.25">
      <c r="A10" s="223" t="s">
        <v>103</v>
      </c>
      <c r="B10" s="224">
        <v>9.3000000000000007</v>
      </c>
      <c r="C10" s="221">
        <v>2.17</v>
      </c>
      <c r="D10" s="224">
        <f t="shared" si="2"/>
        <v>-7.1300000000000008</v>
      </c>
      <c r="E10" s="225">
        <f t="shared" si="3"/>
        <v>-76.666666666666671</v>
      </c>
      <c r="F10" s="218"/>
      <c r="G10" s="218"/>
      <c r="O10" s="5"/>
    </row>
    <row r="11" spans="1:15" x14ac:dyDescent="0.25">
      <c r="A11" s="223" t="s">
        <v>107</v>
      </c>
      <c r="B11" s="224">
        <v>1.71</v>
      </c>
      <c r="C11" s="221">
        <v>1.99</v>
      </c>
      <c r="D11" s="224">
        <f t="shared" si="2"/>
        <v>0.28000000000000003</v>
      </c>
      <c r="E11" s="225">
        <f t="shared" si="3"/>
        <v>16.374269005847957</v>
      </c>
      <c r="F11" s="218"/>
      <c r="G11" s="218"/>
    </row>
    <row r="12" spans="1:15" x14ac:dyDescent="0.25">
      <c r="A12" s="223" t="s">
        <v>109</v>
      </c>
      <c r="B12" s="224">
        <v>0.79</v>
      </c>
      <c r="C12" s="221">
        <v>1.76</v>
      </c>
      <c r="D12" s="224">
        <f t="shared" si="2"/>
        <v>0.97</v>
      </c>
      <c r="E12" s="225"/>
      <c r="F12" s="218"/>
      <c r="G12" s="218"/>
    </row>
    <row r="13" spans="1:15" x14ac:dyDescent="0.25">
      <c r="A13" s="223" t="s">
        <v>108</v>
      </c>
      <c r="B13" s="224">
        <v>1.19</v>
      </c>
      <c r="C13" s="221">
        <v>1.38</v>
      </c>
      <c r="D13" s="224">
        <f t="shared" si="2"/>
        <v>0.18999999999999995</v>
      </c>
      <c r="E13" s="225">
        <f>+D13/B13*100</f>
        <v>15.966386554621845</v>
      </c>
      <c r="F13" s="218"/>
      <c r="G13" s="218"/>
    </row>
    <row r="14" spans="1:15" x14ac:dyDescent="0.25">
      <c r="A14" s="223" t="s">
        <v>472</v>
      </c>
      <c r="B14" s="224"/>
      <c r="C14" s="221">
        <v>0.08</v>
      </c>
      <c r="D14" s="224">
        <f t="shared" si="2"/>
        <v>0.08</v>
      </c>
      <c r="E14" s="225"/>
      <c r="F14" s="218"/>
      <c r="G14" s="218"/>
    </row>
    <row r="15" spans="1:15" x14ac:dyDescent="0.25">
      <c r="A15" s="223" t="s">
        <v>110</v>
      </c>
      <c r="B15" s="224">
        <v>0.01</v>
      </c>
      <c r="C15" s="221">
        <v>0.01</v>
      </c>
      <c r="D15" s="224"/>
      <c r="E15" s="225"/>
      <c r="F15" s="218"/>
      <c r="G15" s="218"/>
    </row>
    <row r="16" spans="1:15" ht="12" customHeight="1" x14ac:dyDescent="0.25">
      <c r="A16" s="226"/>
      <c r="B16" s="220">
        <f>+B5+B4</f>
        <v>39.139999999999993</v>
      </c>
      <c r="C16" s="221">
        <f>+C5+C4</f>
        <v>33.690000000000005</v>
      </c>
      <c r="D16" s="220">
        <f t="shared" si="2"/>
        <v>-5.4499999999999886</v>
      </c>
      <c r="E16" s="227">
        <f>+D16/B16*100</f>
        <v>-13.924374041900842</v>
      </c>
      <c r="F16" s="218"/>
      <c r="G16" s="218"/>
      <c r="H16" s="588"/>
      <c r="I16" s="588"/>
    </row>
    <row r="17" spans="1:8" ht="22.8" x14ac:dyDescent="0.25">
      <c r="A17" s="218"/>
      <c r="B17" s="218"/>
      <c r="C17" s="218"/>
      <c r="D17" s="218"/>
      <c r="E17" s="218"/>
      <c r="F17" s="158" t="s">
        <v>60</v>
      </c>
      <c r="G17" s="204" t="s">
        <v>473</v>
      </c>
    </row>
    <row r="18" spans="1:8" ht="10.5" customHeight="1" x14ac:dyDescent="0.25">
      <c r="A18" s="1009"/>
      <c r="B18" s="1009"/>
      <c r="C18" s="1009"/>
      <c r="D18" s="1009"/>
      <c r="E18" s="1009"/>
      <c r="F18" s="158" t="s">
        <v>111</v>
      </c>
      <c r="G18" s="167" t="s">
        <v>112</v>
      </c>
    </row>
    <row r="19" spans="1:8" x14ac:dyDescent="0.25">
      <c r="A19" s="218"/>
      <c r="B19" s="218"/>
      <c r="C19" s="218"/>
      <c r="D19" s="218"/>
      <c r="E19" s="218"/>
      <c r="F19" s="218"/>
      <c r="G19" s="218"/>
    </row>
    <row r="20" spans="1:8" s="52" customFormat="1" x14ac:dyDescent="0.25">
      <c r="A20" s="690"/>
      <c r="B20" s="691"/>
      <c r="C20" s="692"/>
      <c r="D20" s="691"/>
      <c r="E20" s="693"/>
      <c r="F20" s="714"/>
      <c r="G20" s="24"/>
      <c r="H20" s="24"/>
    </row>
  </sheetData>
  <sortState xmlns:xlrd2="http://schemas.microsoft.com/office/spreadsheetml/2017/richdata2" ref="A6:E15">
    <sortCondition descending="1" ref="C6:C15"/>
  </sortState>
  <mergeCells count="2">
    <mergeCell ref="B2:C2"/>
    <mergeCell ref="A18:E18"/>
  </mergeCells>
  <conditionalFormatting sqref="H5:H9">
    <cfRule type="cellIs" dxfId="344" priority="10" operator="notEqual">
      <formula>0</formula>
    </cfRule>
    <cfRule type="cellIs" dxfId="343" priority="11" operator="greaterThan">
      <formula>0</formula>
    </cfRule>
    <cfRule type="cellIs" dxfId="342" priority="12" operator="notEqual">
      <formula>0</formula>
    </cfRule>
  </conditionalFormatting>
  <conditionalFormatting sqref="I5:I9">
    <cfRule type="cellIs" dxfId="341" priority="7" operator="notEqual">
      <formula>0</formula>
    </cfRule>
    <cfRule type="cellIs" dxfId="340" priority="8" operator="greaterThan">
      <formula>0</formula>
    </cfRule>
    <cfRule type="cellIs" dxfId="339" priority="9" operator="notEqual">
      <formula>0</formula>
    </cfRule>
  </conditionalFormatting>
  <conditionalFormatting sqref="H16">
    <cfRule type="cellIs" dxfId="338" priority="4" operator="notEqual">
      <formula>0</formula>
    </cfRule>
    <cfRule type="cellIs" dxfId="337" priority="5" operator="greaterThan">
      <formula>0</formula>
    </cfRule>
    <cfRule type="cellIs" dxfId="336" priority="6" operator="notEqual">
      <formula>0</formula>
    </cfRule>
  </conditionalFormatting>
  <conditionalFormatting sqref="I16">
    <cfRule type="cellIs" dxfId="335" priority="1" operator="notEqual">
      <formula>0</formula>
    </cfRule>
    <cfRule type="cellIs" dxfId="334" priority="2" operator="greaterThan">
      <formula>0</formula>
    </cfRule>
    <cfRule type="cellIs" dxfId="333" priority="3" operator="notEqual">
      <formula>0</formula>
    </cfRule>
  </conditionalFormatting>
  <hyperlinks>
    <hyperlink ref="G1" location="Indice!A1" display="Indice" xr:uid="{00000000-0004-0000-0900-000000000000}"/>
  </hyperlinks>
  <pageMargins left="0.75" right="0.75" top="1" bottom="1" header="0.5" footer="0.5"/>
  <pageSetup orientation="portrait" r:id="rId1"/>
  <headerFooter alignWithMargins="0">
    <oddFooter>&amp;L&amp;1#&amp;"Calibri"&amp;10&amp;K000000Internal</oddFooter>
  </headerFooter>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31"/>
  <sheetViews>
    <sheetView showGridLines="0" zoomScale="80" zoomScaleNormal="80" workbookViewId="0">
      <selection activeCell="G1" sqref="G1"/>
    </sheetView>
  </sheetViews>
  <sheetFormatPr defaultColWidth="9.44140625" defaultRowHeight="11.4" x14ac:dyDescent="0.25"/>
  <cols>
    <col min="1" max="1" width="58.5546875" style="4" customWidth="1"/>
    <col min="2" max="3" width="8.5546875" style="4" customWidth="1"/>
    <col min="4" max="4" width="7.21875" style="4" bestFit="1" customWidth="1"/>
    <col min="5" max="5" width="8.5546875" style="4" customWidth="1"/>
    <col min="6" max="6" width="4.44140625" style="4" customWidth="1"/>
    <col min="7" max="7" width="87.5546875" style="4" customWidth="1"/>
    <col min="8" max="8" width="9.5546875" style="4" bestFit="1" customWidth="1"/>
    <col min="9" max="9" width="9.44140625" style="4"/>
    <col min="10" max="10" width="58.44140625" style="4" bestFit="1" customWidth="1"/>
    <col min="11" max="11" width="19.5546875" style="4" customWidth="1"/>
    <col min="12" max="16384" width="9.44140625" style="4"/>
  </cols>
  <sheetData>
    <row r="1" spans="1:15" ht="19.5" customHeight="1" thickBot="1" x14ac:dyDescent="0.3">
      <c r="A1" s="378" t="s">
        <v>81</v>
      </c>
      <c r="B1" s="380"/>
      <c r="C1" s="381"/>
      <c r="D1" s="383"/>
      <c r="E1" s="383"/>
      <c r="G1" s="25" t="s">
        <v>37</v>
      </c>
    </row>
    <row r="2" spans="1:15" ht="14.25" customHeight="1" x14ac:dyDescent="0.25">
      <c r="A2" s="196"/>
      <c r="B2" s="1008" t="s">
        <v>29</v>
      </c>
      <c r="C2" s="1008"/>
      <c r="D2" s="207"/>
      <c r="E2" s="207"/>
      <c r="H2" s="587"/>
      <c r="I2" s="587"/>
    </row>
    <row r="3" spans="1:15" x14ac:dyDescent="0.25">
      <c r="A3" s="190" t="s">
        <v>30</v>
      </c>
      <c r="B3" s="210">
        <v>2022</v>
      </c>
      <c r="C3" s="229">
        <v>2023</v>
      </c>
      <c r="D3" s="155" t="s">
        <v>31</v>
      </c>
      <c r="E3" s="155" t="s">
        <v>32</v>
      </c>
      <c r="H3" s="23"/>
      <c r="I3" s="24"/>
    </row>
    <row r="4" spans="1:15" x14ac:dyDescent="0.25">
      <c r="A4" s="462" t="s">
        <v>82</v>
      </c>
      <c r="B4" s="287">
        <v>13</v>
      </c>
      <c r="C4" s="257">
        <v>37</v>
      </c>
      <c r="D4" s="249">
        <f>+C4-B4</f>
        <v>24</v>
      </c>
      <c r="E4" s="225"/>
      <c r="H4" s="588"/>
      <c r="I4" s="588"/>
    </row>
    <row r="5" spans="1:15" x14ac:dyDescent="0.25">
      <c r="A5" s="462" t="s">
        <v>83</v>
      </c>
      <c r="B5" s="287">
        <v>1</v>
      </c>
      <c r="C5" s="257">
        <v>1</v>
      </c>
      <c r="D5" s="249"/>
      <c r="E5" s="225"/>
      <c r="H5" s="588"/>
      <c r="I5" s="588"/>
    </row>
    <row r="6" spans="1:15" x14ac:dyDescent="0.25">
      <c r="A6" s="462" t="s">
        <v>84</v>
      </c>
      <c r="B6" s="287">
        <v>14</v>
      </c>
      <c r="C6" s="257">
        <f>+C4+C5</f>
        <v>38</v>
      </c>
      <c r="D6" s="249">
        <f t="shared" ref="D6:D7" si="0">+C6-B6</f>
        <v>24</v>
      </c>
      <c r="E6" s="225"/>
      <c r="H6" s="588"/>
      <c r="I6" s="588"/>
    </row>
    <row r="7" spans="1:15" x14ac:dyDescent="0.25">
      <c r="A7" s="462" t="s">
        <v>85</v>
      </c>
      <c r="B7" s="287">
        <v>9</v>
      </c>
      <c r="C7" s="257">
        <v>18</v>
      </c>
      <c r="D7" s="249">
        <f t="shared" si="0"/>
        <v>9</v>
      </c>
      <c r="E7" s="225">
        <f t="shared" ref="E7" si="1">+D7/B7*100</f>
        <v>100</v>
      </c>
      <c r="H7" s="588"/>
      <c r="I7" s="588"/>
    </row>
    <row r="8" spans="1:15" x14ac:dyDescent="0.25">
      <c r="A8" s="473" t="s">
        <v>15</v>
      </c>
      <c r="B8" s="287">
        <v>4</v>
      </c>
      <c r="C8" s="257">
        <v>11</v>
      </c>
      <c r="D8" s="249">
        <f>+C8-B8</f>
        <v>7</v>
      </c>
      <c r="E8" s="225"/>
      <c r="H8" s="588"/>
      <c r="I8" s="588"/>
    </row>
    <row r="9" spans="1:15" x14ac:dyDescent="0.25">
      <c r="A9" s="223" t="s">
        <v>113</v>
      </c>
      <c r="B9" s="249">
        <v>10</v>
      </c>
      <c r="C9" s="257">
        <v>100</v>
      </c>
      <c r="D9" s="249">
        <f>+C9-B9</f>
        <v>90</v>
      </c>
      <c r="E9" s="225"/>
      <c r="H9" s="588"/>
      <c r="I9" s="588"/>
    </row>
    <row r="10" spans="1:15" ht="12.6" x14ac:dyDescent="0.25">
      <c r="A10" s="223" t="s">
        <v>114</v>
      </c>
      <c r="B10" s="224">
        <v>0.88200000000000001</v>
      </c>
      <c r="C10" s="359">
        <v>1.8479999999999999</v>
      </c>
      <c r="D10" s="224">
        <f t="shared" ref="D10:D11" si="2">+C10-B10</f>
        <v>0.96599999999999986</v>
      </c>
      <c r="E10" s="225"/>
      <c r="H10" s="597"/>
      <c r="I10" s="597"/>
      <c r="O10" s="5"/>
    </row>
    <row r="11" spans="1:15" x14ac:dyDescent="0.25">
      <c r="A11" s="223" t="s">
        <v>115</v>
      </c>
      <c r="B11" s="249">
        <v>21</v>
      </c>
      <c r="C11" s="257">
        <v>44</v>
      </c>
      <c r="D11" s="249">
        <f t="shared" si="2"/>
        <v>23</v>
      </c>
      <c r="E11" s="225"/>
      <c r="H11" s="24"/>
      <c r="I11" s="24"/>
    </row>
    <row r="12" spans="1:15" x14ac:dyDescent="0.25">
      <c r="A12" s="223" t="s">
        <v>89</v>
      </c>
      <c r="B12" s="249">
        <v>67</v>
      </c>
      <c r="C12" s="257">
        <v>77</v>
      </c>
      <c r="D12" s="249">
        <f t="shared" ref="D12" si="3">+C12-B12</f>
        <v>10</v>
      </c>
      <c r="E12" s="225">
        <f t="shared" ref="E12" si="4">+D12/B12*100</f>
        <v>14.925373134328357</v>
      </c>
      <c r="H12" s="597"/>
      <c r="I12" s="597"/>
    </row>
    <row r="13" spans="1:15" ht="14.25" customHeight="1" x14ac:dyDescent="0.25">
      <c r="A13" s="55"/>
      <c r="H13" s="588"/>
      <c r="I13" s="588"/>
    </row>
    <row r="14" spans="1:15" x14ac:dyDescent="0.25">
      <c r="A14" s="57"/>
      <c r="B14" s="57"/>
      <c r="C14" s="57"/>
      <c r="D14" s="57"/>
      <c r="E14" s="57"/>
      <c r="F14" s="218" t="s">
        <v>38</v>
      </c>
      <c r="G14" s="218" t="s">
        <v>116</v>
      </c>
      <c r="H14" s="24"/>
      <c r="I14" s="24"/>
    </row>
    <row r="15" spans="1:15" ht="45.6" x14ac:dyDescent="0.25">
      <c r="A15" s="57"/>
      <c r="B15" s="57"/>
      <c r="C15" s="611"/>
      <c r="D15" s="57"/>
      <c r="E15" s="57"/>
      <c r="F15" s="158" t="s">
        <v>39</v>
      </c>
      <c r="G15" s="167" t="s">
        <v>497</v>
      </c>
      <c r="H15" s="588"/>
      <c r="I15" s="588"/>
    </row>
    <row r="16" spans="1:15" x14ac:dyDescent="0.25">
      <c r="A16" s="57"/>
      <c r="B16" s="57"/>
      <c r="C16" s="57"/>
      <c r="D16" s="57"/>
      <c r="E16" s="57"/>
      <c r="F16" s="158" t="s">
        <v>41</v>
      </c>
      <c r="G16" s="167" t="s">
        <v>474</v>
      </c>
      <c r="H16" s="588"/>
      <c r="I16" s="588"/>
    </row>
    <row r="17" spans="1:9" ht="34.200000000000003" x14ac:dyDescent="0.25">
      <c r="F17" s="158" t="s">
        <v>78</v>
      </c>
      <c r="G17" s="167" t="s">
        <v>117</v>
      </c>
      <c r="H17" s="588"/>
      <c r="I17" s="588"/>
    </row>
    <row r="18" spans="1:9" x14ac:dyDescent="0.25">
      <c r="H18" s="588"/>
      <c r="I18" s="588"/>
    </row>
    <row r="19" spans="1:9" x14ac:dyDescent="0.25">
      <c r="H19" s="588"/>
      <c r="I19" s="588"/>
    </row>
    <row r="20" spans="1:9" ht="12.6" x14ac:dyDescent="0.25">
      <c r="A20" s="694"/>
      <c r="B20" s="694"/>
      <c r="C20" s="695"/>
      <c r="D20" s="694"/>
      <c r="E20" s="694"/>
      <c r="F20" s="694"/>
      <c r="G20" s="694"/>
      <c r="H20" s="675"/>
      <c r="I20" s="24"/>
    </row>
    <row r="21" spans="1:9" x14ac:dyDescent="0.25">
      <c r="A21" s="694"/>
      <c r="B21" s="694"/>
      <c r="C21" s="694"/>
      <c r="D21" s="694"/>
      <c r="E21" s="694"/>
      <c r="F21" s="694"/>
      <c r="G21" s="694"/>
      <c r="H21" s="675"/>
      <c r="I21" s="20"/>
    </row>
    <row r="22" spans="1:9" x14ac:dyDescent="0.25">
      <c r="A22" s="685"/>
      <c r="B22" s="686"/>
      <c r="C22" s="686"/>
      <c r="D22" s="687"/>
      <c r="E22" s="688"/>
      <c r="F22" s="694"/>
      <c r="G22" s="694"/>
      <c r="H22" s="694"/>
    </row>
    <row r="23" spans="1:9" x14ac:dyDescent="0.25">
      <c r="A23" s="685"/>
      <c r="B23" s="686"/>
      <c r="C23" s="686"/>
      <c r="D23" s="687"/>
      <c r="E23" s="688"/>
      <c r="F23" s="694"/>
      <c r="G23" s="694"/>
      <c r="H23" s="694"/>
    </row>
    <row r="24" spans="1:9" x14ac:dyDescent="0.25">
      <c r="A24" s="678"/>
      <c r="B24" s="696"/>
      <c r="C24" s="680"/>
      <c r="D24" s="681"/>
      <c r="E24" s="682"/>
      <c r="F24" s="694"/>
      <c r="G24" s="694"/>
      <c r="H24" s="694"/>
    </row>
    <row r="25" spans="1:9" x14ac:dyDescent="0.25">
      <c r="A25" s="685"/>
      <c r="B25" s="686"/>
      <c r="C25" s="686"/>
      <c r="D25" s="686"/>
      <c r="E25" s="688"/>
      <c r="F25" s="694"/>
      <c r="G25" s="694"/>
      <c r="H25" s="694"/>
    </row>
    <row r="26" spans="1:9" x14ac:dyDescent="0.25">
      <c r="A26" s="678"/>
      <c r="B26" s="696"/>
      <c r="C26" s="680"/>
      <c r="D26" s="681"/>
      <c r="E26" s="682"/>
      <c r="F26" s="694"/>
      <c r="G26" s="694"/>
      <c r="H26" s="694"/>
    </row>
    <row r="27" spans="1:9" x14ac:dyDescent="0.25">
      <c r="A27" s="678"/>
      <c r="B27" s="696"/>
      <c r="C27" s="680"/>
      <c r="D27" s="681"/>
      <c r="E27" s="682"/>
      <c r="F27" s="694"/>
      <c r="G27" s="694"/>
      <c r="H27" s="694"/>
    </row>
    <row r="28" spans="1:9" ht="13.8" x14ac:dyDescent="0.25">
      <c r="A28" s="683"/>
      <c r="B28" s="684"/>
      <c r="C28" s="684"/>
      <c r="D28" s="684"/>
      <c r="E28" s="684"/>
      <c r="F28" s="694"/>
      <c r="G28" s="694"/>
      <c r="H28" s="694"/>
    </row>
    <row r="29" spans="1:9" x14ac:dyDescent="0.25">
      <c r="A29" s="685"/>
      <c r="B29" s="686"/>
      <c r="C29" s="686"/>
      <c r="D29" s="687"/>
      <c r="E29" s="688"/>
      <c r="F29" s="694"/>
      <c r="G29" s="694"/>
      <c r="H29" s="694"/>
    </row>
    <row r="30" spans="1:9" x14ac:dyDescent="0.25">
      <c r="A30" s="685"/>
      <c r="B30" s="686"/>
      <c r="C30" s="686"/>
      <c r="D30" s="687"/>
      <c r="E30" s="688"/>
      <c r="F30" s="694"/>
      <c r="G30" s="694"/>
      <c r="H30" s="694"/>
    </row>
    <row r="31" spans="1:9" x14ac:dyDescent="0.25">
      <c r="A31" s="685"/>
      <c r="B31" s="686"/>
      <c r="C31" s="686"/>
      <c r="D31" s="687"/>
      <c r="E31" s="688"/>
      <c r="F31" s="694"/>
      <c r="G31" s="694"/>
      <c r="H31" s="694"/>
    </row>
  </sheetData>
  <mergeCells count="1">
    <mergeCell ref="B2:C2"/>
  </mergeCells>
  <conditionalFormatting sqref="H4:I8">
    <cfRule type="cellIs" dxfId="332" priority="19" operator="notEqual">
      <formula>0</formula>
    </cfRule>
    <cfRule type="cellIs" dxfId="331" priority="20" operator="greaterThan">
      <formula>0</formula>
    </cfRule>
    <cfRule type="cellIs" dxfId="330" priority="21" operator="notEqual">
      <formula>0</formula>
    </cfRule>
  </conditionalFormatting>
  <conditionalFormatting sqref="H9">
    <cfRule type="cellIs" dxfId="329" priority="16" operator="notEqual">
      <formula>0</formula>
    </cfRule>
    <cfRule type="cellIs" dxfId="328" priority="17" operator="greaterThan">
      <formula>0</formula>
    </cfRule>
    <cfRule type="cellIs" dxfId="327" priority="18" operator="notEqual">
      <formula>0</formula>
    </cfRule>
  </conditionalFormatting>
  <conditionalFormatting sqref="H13">
    <cfRule type="cellIs" dxfId="326" priority="13" operator="notEqual">
      <formula>0</formula>
    </cfRule>
    <cfRule type="cellIs" dxfId="325" priority="14" operator="greaterThan">
      <formula>0</formula>
    </cfRule>
    <cfRule type="cellIs" dxfId="324" priority="15" operator="notEqual">
      <formula>0</formula>
    </cfRule>
  </conditionalFormatting>
  <conditionalFormatting sqref="I9">
    <cfRule type="cellIs" dxfId="323" priority="7" operator="notEqual">
      <formula>0</formula>
    </cfRule>
    <cfRule type="cellIs" dxfId="322" priority="8" operator="greaterThan">
      <formula>0</formula>
    </cfRule>
    <cfRule type="cellIs" dxfId="321" priority="9" operator="notEqual">
      <formula>0</formula>
    </cfRule>
  </conditionalFormatting>
  <conditionalFormatting sqref="I13">
    <cfRule type="cellIs" dxfId="320" priority="4" operator="notEqual">
      <formula>0</formula>
    </cfRule>
    <cfRule type="cellIs" dxfId="319" priority="5" operator="greaterThan">
      <formula>0</formula>
    </cfRule>
    <cfRule type="cellIs" dxfId="318" priority="6" operator="notEqual">
      <formula>0</formula>
    </cfRule>
  </conditionalFormatting>
  <conditionalFormatting sqref="H15:I19">
    <cfRule type="cellIs" dxfId="317" priority="1" operator="notEqual">
      <formula>0</formula>
    </cfRule>
    <cfRule type="cellIs" dxfId="316" priority="2" operator="greaterThan">
      <formula>0</formula>
    </cfRule>
    <cfRule type="cellIs" dxfId="315" priority="3" operator="notEqual">
      <formula>0</formula>
    </cfRule>
  </conditionalFormatting>
  <hyperlinks>
    <hyperlink ref="G1" location="Indice!A1" display="Indice" xr:uid="{00000000-0004-0000-0A00-000000000000}"/>
  </hyperlinks>
  <pageMargins left="0.75" right="0.75" top="1" bottom="1" header="0.5" footer="0.5"/>
  <pageSetup orientation="portrait" r:id="rId1"/>
  <headerFooter alignWithMargins="0">
    <oddFooter>&amp;L&amp;1#&amp;"Calibri"&amp;10&amp;K000000Internal</oddFooter>
  </headerFooter>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a30b1c4-7d7a-4901-a1a6-ec64f1908cbb">
      <Terms xmlns="http://schemas.microsoft.com/office/infopath/2007/PartnerControls"/>
    </lcf76f155ced4ddcb4097134ff3c332f>
    <TaxCatchAll xmlns="018ce76c-c611-44da-b246-5664377082c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19435197305C14DA2F61AABB5F9C2A0" ma:contentTypeVersion="13" ma:contentTypeDescription="Creare un nuovo documento." ma:contentTypeScope="" ma:versionID="59a4a7b7ddaab32272aee9fefe81bdb9">
  <xsd:schema xmlns:xsd="http://www.w3.org/2001/XMLSchema" xmlns:xs="http://www.w3.org/2001/XMLSchema" xmlns:p="http://schemas.microsoft.com/office/2006/metadata/properties" xmlns:ns2="5a30b1c4-7d7a-4901-a1a6-ec64f1908cbb" xmlns:ns3="018ce76c-c611-44da-b246-5664377082c7" targetNamespace="http://schemas.microsoft.com/office/2006/metadata/properties" ma:root="true" ma:fieldsID="44d0574bba209c4960189c451dd3cfe8" ns2:_="" ns3:_="">
    <xsd:import namespace="5a30b1c4-7d7a-4901-a1a6-ec64f1908cbb"/>
    <xsd:import namespace="018ce76c-c611-44da-b246-5664377082c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30b1c4-7d7a-4901-a1a6-ec64f1908c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b9bb0b17-0c5b-457c-925e-7bad8f3b11d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8ce76c-c611-44da-b246-5664377082c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023d943-d883-47a6-ae3e-5ea2f35ea95d}" ma:internalName="TaxCatchAll" ma:showField="CatchAllData" ma:web="018ce76c-c611-44da-b246-5664377082c7">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10C500-DCA9-4C7E-AF85-E7CE25E66854}">
  <ds:schemaRefs>
    <ds:schemaRef ds:uri="http://schemas.microsoft.com/office/2006/metadata/properties"/>
    <ds:schemaRef ds:uri="http://schemas.microsoft.com/office/infopath/2007/PartnerControls"/>
    <ds:schemaRef ds:uri="5a30b1c4-7d7a-4901-a1a6-ec64f1908cbb"/>
    <ds:schemaRef ds:uri="018ce76c-c611-44da-b246-5664377082c7"/>
  </ds:schemaRefs>
</ds:datastoreItem>
</file>

<file path=customXml/itemProps2.xml><?xml version="1.0" encoding="utf-8"?>
<ds:datastoreItem xmlns:ds="http://schemas.openxmlformats.org/officeDocument/2006/customXml" ds:itemID="{18BB2D1C-EB3A-48FC-9B83-A5E9783DBFEF}">
  <ds:schemaRefs>
    <ds:schemaRef ds:uri="http://schemas.microsoft.com/sharepoint/v3/contenttype/forms"/>
  </ds:schemaRefs>
</ds:datastoreItem>
</file>

<file path=customXml/itemProps3.xml><?xml version="1.0" encoding="utf-8"?>
<ds:datastoreItem xmlns:ds="http://schemas.openxmlformats.org/officeDocument/2006/customXml" ds:itemID="{100AAE51-5AEB-45C3-A42A-4FC20DEC2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30b1c4-7d7a-4901-a1a6-ec64f1908cbb"/>
    <ds:schemaRef ds:uri="018ce76c-c611-44da-b246-5664377082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47</vt:i4>
      </vt:variant>
      <vt:variant>
        <vt:lpstr>Intervalli denominati</vt:lpstr>
      </vt:variant>
      <vt:variant>
        <vt:i4>51</vt:i4>
      </vt:variant>
    </vt:vector>
  </HeadingPairs>
  <TitlesOfParts>
    <vt:vector size="98" baseType="lpstr">
      <vt:lpstr>Indice</vt:lpstr>
      <vt:lpstr>Principali dati economici</vt:lpstr>
      <vt:lpstr>Principali dati patr - fin</vt:lpstr>
      <vt:lpstr>Principali dati azionari e redd</vt:lpstr>
      <vt:lpstr>Principali dati operativi</vt:lpstr>
      <vt:lpstr>Trasp_Indicatori di performance</vt:lpstr>
      <vt:lpstr>Trasp_Investimenti tecnici</vt:lpstr>
      <vt:lpstr>Trasp_Import</vt:lpstr>
      <vt:lpstr>Rigass_Indicatori performance</vt:lpstr>
      <vt:lpstr>Stoc_Indicatori performance</vt:lpstr>
      <vt:lpstr>Stocc_Investimenti tecnici </vt:lpstr>
      <vt:lpstr>ET_Indicatori performance</vt:lpstr>
      <vt:lpstr>CE consolidato</vt:lpstr>
      <vt:lpstr>CE consolidato_core new</vt:lpstr>
      <vt:lpstr>CE consolidato_NEW</vt:lpstr>
      <vt:lpstr>Riconduzione adj</vt:lpstr>
      <vt:lpstr>CE Consolidato </vt:lpstr>
      <vt:lpstr>Riconduzione sintetica</vt:lpstr>
      <vt:lpstr>Ricavi settore</vt:lpstr>
      <vt:lpstr>Ricavi regolati_non reg</vt:lpstr>
      <vt:lpstr>Costi Operativi</vt:lpstr>
      <vt:lpstr>Dipendenti in servizio</vt:lpstr>
      <vt:lpstr>MoL</vt:lpstr>
      <vt:lpstr>Ammortamenti e svalutazioni</vt:lpstr>
      <vt:lpstr>Utile operativo</vt:lpstr>
      <vt:lpstr>OF netti</vt:lpstr>
      <vt:lpstr>Proventi su partecipazioni</vt:lpstr>
      <vt:lpstr>Imposte sul reddito</vt:lpstr>
      <vt:lpstr>Riconduzione dettaglio</vt:lpstr>
      <vt:lpstr>Dettaglio special item</vt:lpstr>
      <vt:lpstr>SP Riclassificato</vt:lpstr>
      <vt:lpstr>Analisi immobilizzazioni</vt:lpstr>
      <vt:lpstr>Capitale es netto</vt:lpstr>
      <vt:lpstr>Utile complessivo</vt:lpstr>
      <vt:lpstr>PN</vt:lpstr>
      <vt:lpstr>Indeb fin netto</vt:lpstr>
      <vt:lpstr>Debiti per controparte</vt:lpstr>
      <vt:lpstr>Rendiconto finanziario ricla</vt:lpstr>
      <vt:lpstr>SP Ricla</vt:lpstr>
      <vt:lpstr>RF RICLA</vt:lpstr>
      <vt:lpstr>SP ricl</vt:lpstr>
      <vt:lpstr>Prospetto utile complessivo</vt:lpstr>
      <vt:lpstr>PN </vt:lpstr>
      <vt:lpstr>Rendiconto fin ricl</vt:lpstr>
      <vt:lpstr>Riconduzione SP</vt:lpstr>
      <vt:lpstr>Riconduzione RF</vt:lpstr>
      <vt:lpstr>Azioni proprie</vt:lpstr>
      <vt:lpstr>Ammortamenti_e_svalutazioni_per_settore</vt:lpstr>
      <vt:lpstr>'CE consolidato'!Area_stampa</vt:lpstr>
      <vt:lpstr>'CE consolidato_core new'!Area_stampa</vt:lpstr>
      <vt:lpstr>'CE consolidato_NEW'!Area_stampa</vt:lpstr>
      <vt:lpstr>'Prospetto utile complessivo'!Area_stampa</vt:lpstr>
      <vt:lpstr>'Rendiconto fin ricl'!Area_stampa</vt:lpstr>
      <vt:lpstr>'Riconduzione RF'!Area_stampa</vt:lpstr>
      <vt:lpstr>'Riconduzione SP'!Area_stampa</vt:lpstr>
      <vt:lpstr>azioni_proprie</vt:lpstr>
      <vt:lpstr>Costi_core_new</vt:lpstr>
      <vt:lpstr>Costi_core_new_nota</vt:lpstr>
      <vt:lpstr>Costi_operativi_core_e_new_business</vt:lpstr>
      <vt:lpstr>Costi_operativi_core_new_nota</vt:lpstr>
      <vt:lpstr>debito_controparte</vt:lpstr>
      <vt:lpstr>dinamica_immobilizzazioni</vt:lpstr>
      <vt:lpstr>Gas_immesso_in_rete</vt:lpstr>
      <vt:lpstr>Gas_immesso_in_rete_note</vt:lpstr>
      <vt:lpstr>Imposte_sul_reddito</vt:lpstr>
      <vt:lpstr>Imposte_sul_reddito_nota</vt:lpstr>
      <vt:lpstr>Indebitamento_finanziario_netto</vt:lpstr>
      <vt:lpstr>Investimenti_tecnici_STOC</vt:lpstr>
      <vt:lpstr>Investimenti_tecnici_TRASP</vt:lpstr>
      <vt:lpstr>Investimenti_tecnici_TRASP_nota</vt:lpstr>
      <vt:lpstr>MoL!MOL_per_settore</vt:lpstr>
      <vt:lpstr>MoL!MOL_per_settore_nota</vt:lpstr>
      <vt:lpstr>nota_controparte</vt:lpstr>
      <vt:lpstr>Nota_Indebitamento_netto</vt:lpstr>
      <vt:lpstr>Note_Principali_indicatori_ET</vt:lpstr>
      <vt:lpstr>Oneri_finanziari_netti</vt:lpstr>
      <vt:lpstr>Principali_dati_azionari_e_reddituali</vt:lpstr>
      <vt:lpstr>Principali_dati_azionari_Nota</vt:lpstr>
      <vt:lpstr>Principali_dati_economici</vt:lpstr>
      <vt:lpstr>Principali_dati_economici_note</vt:lpstr>
      <vt:lpstr>Principali_dati_operativi</vt:lpstr>
      <vt:lpstr>Principali_dati_operativi_note</vt:lpstr>
      <vt:lpstr>Principali_dati_patrimoniali_e_finanziari</vt:lpstr>
      <vt:lpstr>Principali_dati_patrimoniali_finanziari_Nota</vt:lpstr>
      <vt:lpstr>Principali_indicatori_di_performance_ET</vt:lpstr>
      <vt:lpstr>Principali_indicatori_RIGAS</vt:lpstr>
      <vt:lpstr>Principali_indicatori_RIGAS_note</vt:lpstr>
      <vt:lpstr>Principali_indicatori_STOC</vt:lpstr>
      <vt:lpstr>Principali_indicatori_STOC_note</vt:lpstr>
      <vt:lpstr>Principali_indicatori_TRASP</vt:lpstr>
      <vt:lpstr>Principali_indicatori_TRASP_note</vt:lpstr>
      <vt:lpstr>Proventi_su_partecipazioni</vt:lpstr>
      <vt:lpstr>Ricavi_core_e_new_business</vt:lpstr>
      <vt:lpstr>Ricavi_core_new</vt:lpstr>
      <vt:lpstr>Ricavi_per_settore</vt:lpstr>
      <vt:lpstr>Ricavi_totali</vt:lpstr>
      <vt:lpstr>Utile_operativo_per_settore</vt:lpstr>
      <vt:lpstr>Utile_operativo_per_settore_nota</vt:lpstr>
    </vt:vector>
  </TitlesOfParts>
  <Manager/>
  <Company>Snam Rete Gas S.p.A.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Snam Rete Gas S.p.A.</dc:creator>
  <cp:keywords/>
  <dc:description/>
  <cp:lastModifiedBy>Barbiero, Valentina</cp:lastModifiedBy>
  <cp:revision/>
  <dcterms:created xsi:type="dcterms:W3CDTF">2010-03-16T10:35:44Z</dcterms:created>
  <dcterms:modified xsi:type="dcterms:W3CDTF">2023-08-01T09:11:45Z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ustomUiType">
    <vt:lpwstr>2</vt:lpwstr>
  </property>
  <property fmtid="{D5CDD505-2E9C-101B-9397-08002B2CF9AE}" pid="5" name="ContentTypeId">
    <vt:lpwstr>0x010100C19435197305C14DA2F61AABB5F9C2A0</vt:lpwstr>
  </property>
  <property fmtid="{D5CDD505-2E9C-101B-9397-08002B2CF9AE}" pid="6" name="MediaServiceImageTags">
    <vt:lpwstr/>
  </property>
  <property fmtid="{D5CDD505-2E9C-101B-9397-08002B2CF9AE}" pid="7" name="MSIP_Label_9db52a6b-2547-4760-b094-34ba28eb8b4e_Enabled">
    <vt:lpwstr>true</vt:lpwstr>
  </property>
  <property fmtid="{D5CDD505-2E9C-101B-9397-08002B2CF9AE}" pid="8" name="MSIP_Label_9db52a6b-2547-4760-b094-34ba28eb8b4e_SetDate">
    <vt:lpwstr>2023-08-01T07:24:44Z</vt:lpwstr>
  </property>
  <property fmtid="{D5CDD505-2E9C-101B-9397-08002B2CF9AE}" pid="9" name="MSIP_Label_9db52a6b-2547-4760-b094-34ba28eb8b4e_Method">
    <vt:lpwstr>Standard</vt:lpwstr>
  </property>
  <property fmtid="{D5CDD505-2E9C-101B-9397-08002B2CF9AE}" pid="10" name="MSIP_Label_9db52a6b-2547-4760-b094-34ba28eb8b4e_Name">
    <vt:lpwstr>Internal</vt:lpwstr>
  </property>
  <property fmtid="{D5CDD505-2E9C-101B-9397-08002B2CF9AE}" pid="11" name="MSIP_Label_9db52a6b-2547-4760-b094-34ba28eb8b4e_SiteId">
    <vt:lpwstr>19646c18-1578-452e-b5fb-8504eb919aaa</vt:lpwstr>
  </property>
  <property fmtid="{D5CDD505-2E9C-101B-9397-08002B2CF9AE}" pid="12" name="MSIP_Label_9db52a6b-2547-4760-b094-34ba28eb8b4e_ActionId">
    <vt:lpwstr>146f5dd2-d4a9-457e-b707-12c32a3bc6bd</vt:lpwstr>
  </property>
  <property fmtid="{D5CDD505-2E9C-101B-9397-08002B2CF9AE}" pid="13" name="MSIP_Label_9db52a6b-2547-4760-b094-34ba28eb8b4e_ContentBits">
    <vt:lpwstr>2</vt:lpwstr>
  </property>
</Properties>
</file>